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8060" windowHeight="12660" activeTab="5"/>
  </bookViews>
  <sheets>
    <sheet name="Einnahmen" sheetId="1" r:id="rId1"/>
    <sheet name="Anlage 5" sheetId="2" r:id="rId2"/>
    <sheet name="Anlage 2" sheetId="3" r:id="rId3"/>
    <sheet name="KG Erhöhung" sheetId="4" r:id="rId4"/>
    <sheet name="Anlage 7" sheetId="5" r:id="rId5"/>
    <sheet name="Anlage 3" sheetId="6" r:id="rId6"/>
    <sheet name="Anlage 8" sheetId="7" r:id="rId7"/>
    <sheet name="Anlage 4" sheetId="8" r:id="rId8"/>
    <sheet name="Anlage 6" sheetId="9" r:id="rId9"/>
  </sheets>
  <definedNames/>
  <calcPr fullCalcOnLoad="1"/>
</workbook>
</file>

<file path=xl/sharedStrings.xml><?xml version="1.0" encoding="utf-8"?>
<sst xmlns="http://schemas.openxmlformats.org/spreadsheetml/2006/main" count="508" uniqueCount="135">
  <si>
    <t>Gartenstraße</t>
  </si>
  <si>
    <t>B</t>
  </si>
  <si>
    <t>C</t>
  </si>
  <si>
    <t>D</t>
  </si>
  <si>
    <t>E</t>
  </si>
  <si>
    <t>F</t>
  </si>
  <si>
    <t>Hort</t>
  </si>
  <si>
    <t>Südstern</t>
  </si>
  <si>
    <t>B 13.00 - 17.00</t>
  </si>
  <si>
    <t>B 8.30 - 12.30</t>
  </si>
  <si>
    <t>C 7.00 - 12.30</t>
  </si>
  <si>
    <t>C 8.30 - 14.00</t>
  </si>
  <si>
    <t>Weststadt</t>
  </si>
  <si>
    <t>C 8.30 - 13.00</t>
  </si>
  <si>
    <t>D 7.00 - 13.00</t>
  </si>
  <si>
    <t>D 7.00 - 14.00</t>
  </si>
  <si>
    <t>Raml.-Ehlershausen</t>
  </si>
  <si>
    <t>Otze</t>
  </si>
  <si>
    <t>Mittagsbetreuung</t>
  </si>
  <si>
    <t>Schillerslage</t>
  </si>
  <si>
    <t>Sorgensen</t>
  </si>
  <si>
    <t>E 8.00 - 15.00</t>
  </si>
  <si>
    <t>F 7.00 - 15.00</t>
  </si>
  <si>
    <t>Krippe 8.00 - 15.00</t>
  </si>
  <si>
    <t>Krippe 7.00 - 15.00</t>
  </si>
  <si>
    <t>Freibad</t>
  </si>
  <si>
    <t>Krippe</t>
  </si>
  <si>
    <t>KiGa</t>
  </si>
  <si>
    <t>Betreuungszeiten Hort:</t>
  </si>
  <si>
    <t>Ferien</t>
  </si>
  <si>
    <t>Schulzeit</t>
  </si>
  <si>
    <t>Betreuungszeit Hort/OGS:</t>
  </si>
  <si>
    <t>Freitags</t>
  </si>
  <si>
    <t>Mo - Do</t>
  </si>
  <si>
    <t>Wochen</t>
  </si>
  <si>
    <t>Tage/Wo.</t>
  </si>
  <si>
    <t>Std./Tag</t>
  </si>
  <si>
    <t>Betr.-Std.</t>
  </si>
  <si>
    <t>Gebührenstaffel gem. § 1 Abs. 3</t>
  </si>
  <si>
    <t>der Gebührensatzung für die Kindertagesstätten der Stadt Burgdorf</t>
  </si>
  <si>
    <t>Kindergärten und Horte</t>
  </si>
  <si>
    <t>Lfd. Nr.</t>
  </si>
  <si>
    <t>Zeitstufe</t>
  </si>
  <si>
    <t>bis Eink.-Grenze</t>
  </si>
  <si>
    <t>bis 20% über Eink.-Grenze</t>
  </si>
  <si>
    <t>bis 25%</t>
  </si>
  <si>
    <t>bis 30%</t>
  </si>
  <si>
    <t>bis 40%</t>
  </si>
  <si>
    <t>bis 50%</t>
  </si>
  <si>
    <t>bis 65%</t>
  </si>
  <si>
    <t>bis 80%</t>
  </si>
  <si>
    <t>bis 100%</t>
  </si>
  <si>
    <t>bis 115%</t>
  </si>
  <si>
    <t>mehr als 115% über Eink.-Grenze (Regelgebühr)</t>
  </si>
  <si>
    <t>Änderung zum 01.08.2011:</t>
  </si>
  <si>
    <t>Hort OGS</t>
  </si>
  <si>
    <t>Gebühren</t>
  </si>
  <si>
    <t>02/2011</t>
  </si>
  <si>
    <t>Einnahmen</t>
  </si>
  <si>
    <t>monatlich</t>
  </si>
  <si>
    <t>01.08.2012/13</t>
  </si>
  <si>
    <t>Geb./Monat</t>
  </si>
  <si>
    <t>Monate</t>
  </si>
  <si>
    <t>ohne Erhöhung</t>
  </si>
  <si>
    <t>01.08.11: 3%, 01.08.12: 2%</t>
  </si>
  <si>
    <t>Mehreinnahmen:</t>
  </si>
  <si>
    <t>01.08.11: 3%, 01.08.13: 2%</t>
  </si>
  <si>
    <t>Krippen</t>
  </si>
  <si>
    <t>Berechnung der Regelgebühr für die Hortbetreuung der OGS-Kinder</t>
  </si>
  <si>
    <t>ohne FD</t>
  </si>
  <si>
    <t>mit FD</t>
  </si>
  <si>
    <t>mtl. Betreuungsgebühr</t>
  </si>
  <si>
    <t>Stufen-</t>
  </si>
  <si>
    <t>steigerung</t>
  </si>
  <si>
    <t>Kostenkalkulation Essengeld in den Kindertagesstätten</t>
  </si>
  <si>
    <t>Ermittlung der Kosten für das Mittagessen:</t>
  </si>
  <si>
    <t>Personalkosten Küchenkraft</t>
  </si>
  <si>
    <t>Kinder</t>
  </si>
  <si>
    <t>Std. Küchenkraft</t>
  </si>
  <si>
    <t>Vollzeitstellen (39 WoStd.)</t>
  </si>
  <si>
    <t>Vollzeitstelle/Jahr</t>
  </si>
  <si>
    <t xml:space="preserve">Personalkosten </t>
  </si>
  <si>
    <t>je Kind/Jahr</t>
  </si>
  <si>
    <t>Materialkosten</t>
  </si>
  <si>
    <t xml:space="preserve">Kosten/Mahlzeit </t>
  </si>
  <si>
    <t>Kosten/Jahr (230 Betr.Tg.)</t>
  </si>
  <si>
    <t>Kosten je Kind/Monat insg.</t>
  </si>
  <si>
    <t>Ermittlung des Essengelds für OGS/Hortbetreuung</t>
  </si>
  <si>
    <t>KiGa und Hort</t>
  </si>
  <si>
    <t>52 Wo. x 5 Tage</t>
  </si>
  <si>
    <t xml:space="preserve"> - 3 Wochen Urlaub</t>
  </si>
  <si>
    <t xml:space="preserve"> - 1 Woche Krankheit</t>
  </si>
  <si>
    <t xml:space="preserve"> - Weihnachtswoche</t>
  </si>
  <si>
    <t xml:space="preserve"> - Studientage</t>
  </si>
  <si>
    <t xml:space="preserve"> - sonstige Feiertage</t>
  </si>
  <si>
    <t>Essengeld/Monat</t>
  </si>
  <si>
    <t>x 12 Monate</t>
  </si>
  <si>
    <t>je Betreuungstag</t>
  </si>
  <si>
    <t>12 Wo. Ferien x 5 Tage</t>
  </si>
  <si>
    <t>40 Wo. x 1 Tag</t>
  </si>
  <si>
    <t>Essengeld/Betr.Tag</t>
  </si>
  <si>
    <t>Essengeld/Jahr</t>
  </si>
  <si>
    <t>: 12 Monate= monatlich</t>
  </si>
  <si>
    <t xml:space="preserve"> - 1 Tag Krankheit</t>
  </si>
  <si>
    <t>Essengeld monatlich:</t>
  </si>
  <si>
    <t>Einkommenstufen</t>
  </si>
  <si>
    <t>Ermittlung der Mehreinnahmen aufgrund der beiden Gebührenerhöhungen</t>
  </si>
  <si>
    <t>Verteilung der 535 Kindergartenkinder in städtischen Einrichtungen auf die Zeit- und Einkommensstufen</t>
  </si>
  <si>
    <t>01.01.-31.12.11:</t>
  </si>
  <si>
    <t>01.01.-31.12.12:</t>
  </si>
  <si>
    <t>01.01.-31.12.13:</t>
  </si>
  <si>
    <t>01.01.-31.07.11</t>
  </si>
  <si>
    <t>01.08.-31.12.11:</t>
  </si>
  <si>
    <t>01.01.-31.07.12:</t>
  </si>
  <si>
    <t>01.08.-31.12.12:</t>
  </si>
  <si>
    <t>01.01.-31.07.11:</t>
  </si>
  <si>
    <t>01.01.-31.07.13:</t>
  </si>
  <si>
    <t>01.08.-31.12.13:</t>
  </si>
  <si>
    <t>Gebühreneinnahmen in der Zeit vom 01.01.2011 bis 31.12.2013</t>
  </si>
  <si>
    <t>Änderung zum 01.08._________:</t>
  </si>
  <si>
    <t>G - ohne FD</t>
  </si>
  <si>
    <t>H - mit FD</t>
  </si>
  <si>
    <t>Gültig bis 31.07.2011:</t>
  </si>
  <si>
    <t>Änderung zum 01.08.__________:</t>
  </si>
  <si>
    <t>Einkommensstufen</t>
  </si>
  <si>
    <t>Anlage 5</t>
  </si>
  <si>
    <t>Anlage 2</t>
  </si>
  <si>
    <t>Anlage 3</t>
  </si>
  <si>
    <t>Anlage 4</t>
  </si>
  <si>
    <t>Personalkosten/Kind/Monat</t>
  </si>
  <si>
    <t>Materialkosten/Kind/Monat</t>
  </si>
  <si>
    <t>Anlage 6</t>
  </si>
  <si>
    <t>Anlage 7</t>
  </si>
  <si>
    <t>Anlage 8</t>
  </si>
  <si>
    <t>Verteilung Krippenkinder in städtischen Einrichtungen auf die Zeit- und Einkommensstufen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</si>
</sst>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</numFmts>
  <fonts count="44">
    <font>
      <sz val="10"/>
      <name val="Verdana"/>
      <family val="0"/>
    </font>
    <font>
      <sz val="10"/>
      <color indexed="53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61"/>
      <name val="Verdana"/>
      <family val="2"/>
    </font>
    <font>
      <sz val="10"/>
      <color indexed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9" fontId="6" fillId="0" borderId="0" xfId="0" applyNumberFormat="1" applyFont="1" applyAlignment="1">
      <alignment/>
    </xf>
    <xf numFmtId="0" fontId="0" fillId="0" borderId="10" xfId="0" applyFill="1" applyBorder="1" applyAlignment="1">
      <alignment horizontal="right"/>
    </xf>
    <xf numFmtId="164" fontId="7" fillId="0" borderId="0" xfId="0" applyNumberFormat="1" applyFont="1" applyAlignment="1">
      <alignment/>
    </xf>
    <xf numFmtId="9" fontId="0" fillId="0" borderId="0" xfId="0" applyNumberFormat="1" applyAlignment="1">
      <alignment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right"/>
    </xf>
    <xf numFmtId="164" fontId="0" fillId="0" borderId="12" xfId="0" applyNumberFormat="1" applyBorder="1" applyAlignment="1">
      <alignment/>
    </xf>
    <xf numFmtId="0" fontId="0" fillId="0" borderId="13" xfId="0" applyFill="1" applyBorder="1" applyAlignment="1">
      <alignment horizontal="right"/>
    </xf>
    <xf numFmtId="164" fontId="0" fillId="0" borderId="14" xfId="0" applyNumberFormat="1" applyBorder="1" applyAlignment="1">
      <alignment/>
    </xf>
    <xf numFmtId="0" fontId="0" fillId="0" borderId="13" xfId="0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1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135"/>
  <sheetViews>
    <sheetView zoomScalePageLayoutView="0" workbookViewId="0" topLeftCell="A100">
      <selection activeCell="M123" sqref="M123"/>
    </sheetView>
  </sheetViews>
  <sheetFormatPr defaultColWidth="11.00390625" defaultRowHeight="12.75"/>
  <cols>
    <col min="1" max="1" width="16.75390625" style="0" customWidth="1"/>
    <col min="2" max="12" width="5.00390625" style="0" customWidth="1"/>
  </cols>
  <sheetData>
    <row r="8" spans="1:12" ht="12.75">
      <c r="A8" s="1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</row>
    <row r="9" ht="12.75">
      <c r="A9" t="s">
        <v>0</v>
      </c>
    </row>
    <row r="10" spans="1:12" ht="12.75">
      <c r="A10" s="2" t="s">
        <v>1</v>
      </c>
      <c r="B10" s="2">
        <v>4</v>
      </c>
      <c r="C10" s="2">
        <v>1</v>
      </c>
      <c r="D10" s="2"/>
      <c r="E10" s="2"/>
      <c r="F10" s="2"/>
      <c r="G10" s="2"/>
      <c r="H10" s="2"/>
      <c r="I10" s="2">
        <v>1</v>
      </c>
      <c r="J10" s="2"/>
      <c r="K10" s="2"/>
      <c r="L10" s="2">
        <v>7</v>
      </c>
    </row>
    <row r="11" spans="1:12" ht="12.75">
      <c r="A11" s="4" t="s">
        <v>2</v>
      </c>
      <c r="B11" s="4">
        <v>3</v>
      </c>
      <c r="C11" s="4">
        <v>1</v>
      </c>
      <c r="D11" s="4"/>
      <c r="E11" s="4"/>
      <c r="F11" s="4"/>
      <c r="G11" s="4"/>
      <c r="H11" s="4"/>
      <c r="I11" s="4">
        <v>2</v>
      </c>
      <c r="J11" s="4"/>
      <c r="K11" s="4"/>
      <c r="L11" s="4">
        <v>5</v>
      </c>
    </row>
    <row r="12" spans="1:12" ht="12.75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7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3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2.75">
      <c r="A15" t="s">
        <v>6</v>
      </c>
    </row>
    <row r="16" spans="1:12" ht="12.75">
      <c r="A16" t="s">
        <v>2</v>
      </c>
      <c r="B16">
        <v>8</v>
      </c>
      <c r="C16">
        <v>2</v>
      </c>
      <c r="F16">
        <v>1</v>
      </c>
      <c r="G16">
        <v>1</v>
      </c>
      <c r="L16">
        <v>8</v>
      </c>
    </row>
    <row r="17" spans="1:12" ht="12.75">
      <c r="A17" t="s">
        <v>3</v>
      </c>
      <c r="B17">
        <v>2</v>
      </c>
      <c r="D17">
        <v>2</v>
      </c>
      <c r="F17">
        <v>1</v>
      </c>
      <c r="I17">
        <v>2</v>
      </c>
      <c r="J17">
        <v>1</v>
      </c>
      <c r="L17">
        <v>5</v>
      </c>
    </row>
    <row r="18" spans="1:12" ht="12.75">
      <c r="A18" t="s">
        <v>4</v>
      </c>
      <c r="L18">
        <v>2</v>
      </c>
    </row>
    <row r="19" spans="1:12" ht="12.75">
      <c r="A19" s="1" t="s">
        <v>5</v>
      </c>
      <c r="B19" s="1"/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</row>
    <row r="20" spans="2:13" ht="12.75">
      <c r="B20">
        <f>SUM(B10:B19)</f>
        <v>17</v>
      </c>
      <c r="C20">
        <f aca="true" t="shared" si="0" ref="C20:L20">SUM(C10:C19)</f>
        <v>5</v>
      </c>
      <c r="D20">
        <f t="shared" si="0"/>
        <v>2</v>
      </c>
      <c r="E20">
        <f t="shared" si="0"/>
        <v>0</v>
      </c>
      <c r="F20">
        <f t="shared" si="0"/>
        <v>2</v>
      </c>
      <c r="G20">
        <f t="shared" si="0"/>
        <v>1</v>
      </c>
      <c r="H20">
        <f t="shared" si="0"/>
        <v>0</v>
      </c>
      <c r="I20">
        <f t="shared" si="0"/>
        <v>5</v>
      </c>
      <c r="J20">
        <f t="shared" si="0"/>
        <v>1</v>
      </c>
      <c r="K20">
        <f t="shared" si="0"/>
        <v>0</v>
      </c>
      <c r="L20">
        <f t="shared" si="0"/>
        <v>27</v>
      </c>
      <c r="M20">
        <f>SUM(B20:L20)</f>
        <v>60</v>
      </c>
    </row>
    <row r="23" spans="1:12" ht="12.75">
      <c r="A23" s="1"/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</row>
    <row r="24" ht="12.75">
      <c r="A24" t="s">
        <v>7</v>
      </c>
    </row>
    <row r="25" spans="1:12" ht="12.75">
      <c r="A25" s="2" t="s">
        <v>8</v>
      </c>
      <c r="B25" s="2">
        <v>3</v>
      </c>
      <c r="C25" s="2">
        <v>2</v>
      </c>
      <c r="D25" s="2"/>
      <c r="E25" s="2"/>
      <c r="F25" s="2">
        <v>1</v>
      </c>
      <c r="G25" s="2"/>
      <c r="H25" s="2"/>
      <c r="I25" s="2"/>
      <c r="J25" s="2"/>
      <c r="K25" s="2"/>
      <c r="L25" s="2">
        <v>3</v>
      </c>
    </row>
    <row r="26" spans="1:12" ht="12.75">
      <c r="A26" s="2" t="s">
        <v>9</v>
      </c>
      <c r="B26" s="2">
        <v>18</v>
      </c>
      <c r="C26" s="2">
        <v>3</v>
      </c>
      <c r="D26" s="2"/>
      <c r="E26" s="2"/>
      <c r="F26" s="2">
        <v>2</v>
      </c>
      <c r="G26" s="2">
        <v>1</v>
      </c>
      <c r="H26" s="2">
        <v>1</v>
      </c>
      <c r="I26" s="2">
        <v>1</v>
      </c>
      <c r="J26" s="2"/>
      <c r="K26" s="2"/>
      <c r="L26" s="2">
        <v>19</v>
      </c>
    </row>
    <row r="27" spans="1:12" ht="12.75">
      <c r="A27" s="4" t="s">
        <v>10</v>
      </c>
      <c r="B27" s="4">
        <v>2</v>
      </c>
      <c r="C27" s="4"/>
      <c r="D27" s="4"/>
      <c r="E27" s="4"/>
      <c r="F27" s="4"/>
      <c r="G27" s="4"/>
      <c r="H27" s="4"/>
      <c r="I27" s="4"/>
      <c r="J27" s="4"/>
      <c r="K27" s="4"/>
      <c r="L27" s="4">
        <v>4</v>
      </c>
    </row>
    <row r="28" spans="1:12" ht="12.75">
      <c r="A28" s="4" t="s">
        <v>11</v>
      </c>
      <c r="B28" s="4"/>
      <c r="C28" s="4">
        <v>1</v>
      </c>
      <c r="D28" s="4"/>
      <c r="E28" s="4"/>
      <c r="F28" s="4"/>
      <c r="G28" s="4"/>
      <c r="H28" s="4">
        <v>1</v>
      </c>
      <c r="I28" s="4"/>
      <c r="J28" s="4"/>
      <c r="K28" s="4"/>
      <c r="L28" s="4">
        <v>5</v>
      </c>
    </row>
    <row r="29" spans="1:12" ht="12.75">
      <c r="A29" s="5" t="s">
        <v>3</v>
      </c>
      <c r="B29" s="5">
        <v>2</v>
      </c>
      <c r="C29" s="5"/>
      <c r="D29" s="5"/>
      <c r="E29" s="5"/>
      <c r="F29" s="5"/>
      <c r="G29" s="5"/>
      <c r="H29" s="5"/>
      <c r="I29" s="5"/>
      <c r="J29" s="5"/>
      <c r="K29" s="5">
        <v>1</v>
      </c>
      <c r="L29" s="5">
        <v>3</v>
      </c>
    </row>
    <row r="30" spans="1:12" ht="12.75">
      <c r="A30" s="7" t="s">
        <v>4</v>
      </c>
      <c r="B30" s="7">
        <v>3</v>
      </c>
      <c r="C30" s="7">
        <v>2</v>
      </c>
      <c r="D30" s="7"/>
      <c r="E30" s="7"/>
      <c r="F30" s="7"/>
      <c r="G30" s="7"/>
      <c r="H30" s="7"/>
      <c r="I30" s="7">
        <v>1</v>
      </c>
      <c r="J30" s="7"/>
      <c r="K30" s="7"/>
      <c r="L30" s="7">
        <v>6</v>
      </c>
    </row>
    <row r="31" spans="1:12" ht="12.75">
      <c r="A31" s="3" t="s">
        <v>5</v>
      </c>
      <c r="B31" s="3">
        <v>5</v>
      </c>
      <c r="C31" s="3">
        <v>2</v>
      </c>
      <c r="D31" s="3">
        <v>1</v>
      </c>
      <c r="E31" s="3">
        <v>1</v>
      </c>
      <c r="F31" s="3"/>
      <c r="G31" s="3"/>
      <c r="H31" s="3"/>
      <c r="I31" s="3"/>
      <c r="J31" s="3"/>
      <c r="K31" s="3">
        <v>1</v>
      </c>
      <c r="L31" s="3">
        <v>15</v>
      </c>
    </row>
    <row r="32" ht="12.75">
      <c r="A32" t="s">
        <v>6</v>
      </c>
    </row>
    <row r="33" spans="1:12" ht="12.75">
      <c r="A33" t="s">
        <v>2</v>
      </c>
      <c r="B33">
        <v>13</v>
      </c>
      <c r="C33">
        <v>1</v>
      </c>
      <c r="G33">
        <v>1</v>
      </c>
      <c r="L33">
        <v>13</v>
      </c>
    </row>
    <row r="34" spans="1:12" ht="12.75">
      <c r="A34" t="s">
        <v>3</v>
      </c>
      <c r="B34">
        <v>2</v>
      </c>
      <c r="K34">
        <v>2</v>
      </c>
      <c r="L34">
        <v>7</v>
      </c>
    </row>
    <row r="35" spans="1:12" ht="12.75">
      <c r="A35" t="s">
        <v>4</v>
      </c>
      <c r="B35">
        <v>4</v>
      </c>
      <c r="L35">
        <v>1</v>
      </c>
    </row>
    <row r="36" spans="1:12" ht="12.75">
      <c r="A36" s="1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3" ht="12.75">
      <c r="B37">
        <f aca="true" t="shared" si="1" ref="B37:L37">SUM(B25:B36)</f>
        <v>52</v>
      </c>
      <c r="C37">
        <f t="shared" si="1"/>
        <v>11</v>
      </c>
      <c r="D37">
        <f t="shared" si="1"/>
        <v>1</v>
      </c>
      <c r="E37">
        <f t="shared" si="1"/>
        <v>1</v>
      </c>
      <c r="F37">
        <f t="shared" si="1"/>
        <v>3</v>
      </c>
      <c r="G37">
        <f t="shared" si="1"/>
        <v>2</v>
      </c>
      <c r="H37">
        <f t="shared" si="1"/>
        <v>2</v>
      </c>
      <c r="I37">
        <f t="shared" si="1"/>
        <v>2</v>
      </c>
      <c r="J37">
        <f t="shared" si="1"/>
        <v>0</v>
      </c>
      <c r="K37">
        <f t="shared" si="1"/>
        <v>4</v>
      </c>
      <c r="L37">
        <f t="shared" si="1"/>
        <v>76</v>
      </c>
      <c r="M37">
        <f>SUM(B37:L37)</f>
        <v>154</v>
      </c>
    </row>
    <row r="40" spans="1:12" ht="12.75">
      <c r="A40" s="1"/>
      <c r="B40" s="1">
        <v>1</v>
      </c>
      <c r="C40" s="1">
        <v>2</v>
      </c>
      <c r="D40" s="1">
        <v>3</v>
      </c>
      <c r="E40" s="1">
        <v>4</v>
      </c>
      <c r="F40" s="1">
        <v>5</v>
      </c>
      <c r="G40" s="1">
        <v>6</v>
      </c>
      <c r="H40" s="1">
        <v>7</v>
      </c>
      <c r="I40" s="1">
        <v>8</v>
      </c>
      <c r="J40" s="1">
        <v>9</v>
      </c>
      <c r="K40" s="1">
        <v>10</v>
      </c>
      <c r="L40" s="1">
        <v>11</v>
      </c>
    </row>
    <row r="41" spans="1:13" ht="12.75">
      <c r="A41" t="s">
        <v>12</v>
      </c>
      <c r="M41">
        <f>SUM(B41:L41)</f>
        <v>0</v>
      </c>
    </row>
    <row r="42" spans="1:13" ht="12.75">
      <c r="A42" s="2" t="s">
        <v>9</v>
      </c>
      <c r="B42" s="2">
        <v>5</v>
      </c>
      <c r="C42" s="2">
        <v>4</v>
      </c>
      <c r="D42" s="2"/>
      <c r="E42" s="2"/>
      <c r="F42" s="2"/>
      <c r="G42" s="2"/>
      <c r="H42" s="2"/>
      <c r="I42" s="2"/>
      <c r="J42" s="2">
        <v>2</v>
      </c>
      <c r="K42" s="2">
        <v>1</v>
      </c>
      <c r="L42" s="2">
        <v>5</v>
      </c>
      <c r="M42">
        <f aca="true" t="shared" si="2" ref="M42:M54">SUM(B42:L42)</f>
        <v>17</v>
      </c>
    </row>
    <row r="43" spans="1:13" ht="12.75">
      <c r="A43" s="4" t="s">
        <v>10</v>
      </c>
      <c r="B43" s="4">
        <v>2</v>
      </c>
      <c r="C43" s="4"/>
      <c r="D43" s="4"/>
      <c r="E43" s="4"/>
      <c r="F43" s="4"/>
      <c r="G43" s="4"/>
      <c r="H43" s="4">
        <v>1</v>
      </c>
      <c r="I43" s="4"/>
      <c r="J43" s="4"/>
      <c r="K43" s="4"/>
      <c r="L43" s="4">
        <v>11</v>
      </c>
      <c r="M43">
        <f t="shared" si="2"/>
        <v>14</v>
      </c>
    </row>
    <row r="44" spans="1:13" ht="12.75">
      <c r="A44" s="4" t="s">
        <v>13</v>
      </c>
      <c r="B44" s="4"/>
      <c r="C44" s="4"/>
      <c r="D44" s="4"/>
      <c r="E44" s="4"/>
      <c r="F44" s="4"/>
      <c r="G44" s="4"/>
      <c r="H44" s="4"/>
      <c r="I44" s="4"/>
      <c r="J44" s="4">
        <v>1</v>
      </c>
      <c r="K44" s="4"/>
      <c r="L44" s="4">
        <v>5</v>
      </c>
      <c r="M44">
        <f t="shared" si="2"/>
        <v>6</v>
      </c>
    </row>
    <row r="45" spans="1:13" ht="12.75">
      <c r="A45" s="4" t="s">
        <v>11</v>
      </c>
      <c r="B45" s="4"/>
      <c r="C45" s="4"/>
      <c r="D45" s="4">
        <v>1</v>
      </c>
      <c r="E45" s="4"/>
      <c r="F45" s="4">
        <v>1</v>
      </c>
      <c r="G45" s="4"/>
      <c r="H45" s="4"/>
      <c r="I45" s="4"/>
      <c r="J45" s="4"/>
      <c r="K45" s="4"/>
      <c r="L45" s="4">
        <v>5</v>
      </c>
      <c r="M45">
        <f t="shared" si="2"/>
        <v>7</v>
      </c>
    </row>
    <row r="46" spans="1:13" ht="12.75">
      <c r="A46" s="5" t="s">
        <v>14</v>
      </c>
      <c r="B46" s="5">
        <v>5</v>
      </c>
      <c r="C46" s="5"/>
      <c r="D46" s="5"/>
      <c r="E46" s="5"/>
      <c r="F46" s="5"/>
      <c r="G46" s="5"/>
      <c r="H46" s="5"/>
      <c r="I46" s="5"/>
      <c r="J46" s="5">
        <v>1</v>
      </c>
      <c r="K46" s="5">
        <v>1</v>
      </c>
      <c r="L46" s="5">
        <v>7</v>
      </c>
      <c r="M46">
        <f t="shared" si="2"/>
        <v>14</v>
      </c>
    </row>
    <row r="47" spans="1:13" ht="12.75">
      <c r="A47" s="5" t="s">
        <v>15</v>
      </c>
      <c r="B47" s="5">
        <v>1</v>
      </c>
      <c r="C47" s="5"/>
      <c r="D47" s="5"/>
      <c r="E47" s="5">
        <v>1</v>
      </c>
      <c r="F47" s="5"/>
      <c r="G47" s="5"/>
      <c r="H47" s="5"/>
      <c r="I47" s="5"/>
      <c r="J47" s="5"/>
      <c r="K47" s="5"/>
      <c r="L47" s="5">
        <v>8</v>
      </c>
      <c r="M47">
        <f t="shared" si="2"/>
        <v>10</v>
      </c>
    </row>
    <row r="48" spans="1:13" ht="12.75">
      <c r="A48" s="7" t="s">
        <v>4</v>
      </c>
      <c r="B48" s="7">
        <v>1</v>
      </c>
      <c r="C48" s="7"/>
      <c r="D48" s="7"/>
      <c r="E48" s="7">
        <v>2</v>
      </c>
      <c r="F48" s="7">
        <v>1</v>
      </c>
      <c r="G48" s="7"/>
      <c r="H48" s="7"/>
      <c r="I48" s="7"/>
      <c r="J48" s="7"/>
      <c r="K48" s="7"/>
      <c r="L48" s="7">
        <v>8</v>
      </c>
      <c r="M48">
        <f t="shared" si="2"/>
        <v>12</v>
      </c>
    </row>
    <row r="49" spans="1:13" ht="12.75">
      <c r="A49" s="3" t="s">
        <v>5</v>
      </c>
      <c r="B49" s="3">
        <v>3</v>
      </c>
      <c r="C49" s="3"/>
      <c r="D49" s="3">
        <v>1</v>
      </c>
      <c r="E49" s="3"/>
      <c r="F49" s="3">
        <v>1</v>
      </c>
      <c r="G49" s="3"/>
      <c r="H49" s="3">
        <v>1</v>
      </c>
      <c r="I49" s="3"/>
      <c r="J49" s="3"/>
      <c r="K49" s="3"/>
      <c r="L49" s="3">
        <v>20</v>
      </c>
      <c r="M49">
        <f t="shared" si="2"/>
        <v>26</v>
      </c>
    </row>
    <row r="50" spans="1:13" ht="12.75">
      <c r="A50" t="s">
        <v>6</v>
      </c>
      <c r="M50">
        <f t="shared" si="2"/>
        <v>0</v>
      </c>
    </row>
    <row r="51" spans="1:13" ht="12.75">
      <c r="A51" t="s">
        <v>2</v>
      </c>
      <c r="B51">
        <v>1</v>
      </c>
      <c r="D51">
        <v>2</v>
      </c>
      <c r="E51">
        <v>2</v>
      </c>
      <c r="L51">
        <v>20</v>
      </c>
      <c r="M51">
        <f t="shared" si="2"/>
        <v>25</v>
      </c>
    </row>
    <row r="52" spans="1:13" ht="12.75">
      <c r="A52" t="s">
        <v>3</v>
      </c>
      <c r="B52">
        <v>1</v>
      </c>
      <c r="K52">
        <v>1</v>
      </c>
      <c r="L52">
        <v>13</v>
      </c>
      <c r="M52">
        <f t="shared" si="2"/>
        <v>15</v>
      </c>
    </row>
    <row r="53" spans="1:13" ht="12.75">
      <c r="A53" t="s">
        <v>4</v>
      </c>
      <c r="M53">
        <f t="shared" si="2"/>
        <v>0</v>
      </c>
    </row>
    <row r="54" spans="1:13" ht="12.75">
      <c r="A54" s="1" t="s">
        <v>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>
        <f t="shared" si="2"/>
        <v>0</v>
      </c>
    </row>
    <row r="55" spans="2:13" ht="12.75">
      <c r="B55">
        <f aca="true" t="shared" si="3" ref="B55:L55">SUM(B42:B54)</f>
        <v>19</v>
      </c>
      <c r="C55">
        <f t="shared" si="3"/>
        <v>4</v>
      </c>
      <c r="D55">
        <f t="shared" si="3"/>
        <v>4</v>
      </c>
      <c r="E55">
        <f t="shared" si="3"/>
        <v>5</v>
      </c>
      <c r="F55">
        <f t="shared" si="3"/>
        <v>3</v>
      </c>
      <c r="G55">
        <f t="shared" si="3"/>
        <v>0</v>
      </c>
      <c r="H55">
        <f t="shared" si="3"/>
        <v>2</v>
      </c>
      <c r="I55">
        <f t="shared" si="3"/>
        <v>0</v>
      </c>
      <c r="J55">
        <f t="shared" si="3"/>
        <v>4</v>
      </c>
      <c r="K55">
        <f t="shared" si="3"/>
        <v>3</v>
      </c>
      <c r="L55">
        <f t="shared" si="3"/>
        <v>102</v>
      </c>
      <c r="M55">
        <f>SUM(B55:L55)</f>
        <v>146</v>
      </c>
    </row>
    <row r="58" spans="1:12" ht="12.75">
      <c r="A58" s="1"/>
      <c r="B58" s="1">
        <v>1</v>
      </c>
      <c r="C58" s="1">
        <v>2</v>
      </c>
      <c r="D58" s="1">
        <v>3</v>
      </c>
      <c r="E58" s="1">
        <v>4</v>
      </c>
      <c r="F58" s="1">
        <v>5</v>
      </c>
      <c r="G58" s="1">
        <v>6</v>
      </c>
      <c r="H58" s="1">
        <v>7</v>
      </c>
      <c r="I58" s="1">
        <v>8</v>
      </c>
      <c r="J58" s="1">
        <v>9</v>
      </c>
      <c r="K58" s="1">
        <v>10</v>
      </c>
      <c r="L58" s="1">
        <v>11</v>
      </c>
    </row>
    <row r="59" spans="1:13" ht="12.75">
      <c r="A59" t="s">
        <v>16</v>
      </c>
      <c r="M59">
        <f>SUM(B59:L59)</f>
        <v>0</v>
      </c>
    </row>
    <row r="60" spans="1:13" ht="12.75">
      <c r="A60" s="2" t="s">
        <v>9</v>
      </c>
      <c r="B60" s="2">
        <v>7</v>
      </c>
      <c r="C60" s="2">
        <v>1</v>
      </c>
      <c r="D60" s="2"/>
      <c r="E60" s="2"/>
      <c r="F60" s="2"/>
      <c r="G60" s="2">
        <v>1</v>
      </c>
      <c r="H60" s="2">
        <v>3</v>
      </c>
      <c r="I60" s="2"/>
      <c r="J60" s="2"/>
      <c r="K60" s="2"/>
      <c r="L60" s="2">
        <v>18</v>
      </c>
      <c r="M60">
        <f aca="true" t="shared" si="4" ref="M60:M67">SUM(B60:L60)</f>
        <v>30</v>
      </c>
    </row>
    <row r="61" spans="1:13" ht="12.75">
      <c r="A61" s="4" t="s">
        <v>10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v>1</v>
      </c>
      <c r="M61">
        <f t="shared" si="4"/>
        <v>1</v>
      </c>
    </row>
    <row r="62" spans="1:13" ht="12.75">
      <c r="A62" s="4" t="s">
        <v>13</v>
      </c>
      <c r="B62" s="4">
        <v>2</v>
      </c>
      <c r="C62" s="4"/>
      <c r="D62" s="4"/>
      <c r="E62" s="4"/>
      <c r="F62" s="4"/>
      <c r="G62" s="4"/>
      <c r="H62" s="4">
        <v>1</v>
      </c>
      <c r="I62" s="4"/>
      <c r="J62" s="4">
        <v>1</v>
      </c>
      <c r="K62" s="4"/>
      <c r="L62" s="4">
        <v>3</v>
      </c>
      <c r="M62">
        <f t="shared" si="4"/>
        <v>7</v>
      </c>
    </row>
    <row r="63" spans="1:13" ht="12.75">
      <c r="A63" s="4" t="s">
        <v>11</v>
      </c>
      <c r="B63" s="4">
        <v>1</v>
      </c>
      <c r="C63" s="4">
        <v>2</v>
      </c>
      <c r="D63" s="4"/>
      <c r="E63" s="4"/>
      <c r="F63" s="4"/>
      <c r="G63" s="4"/>
      <c r="H63" s="4"/>
      <c r="I63" s="4"/>
      <c r="J63" s="4"/>
      <c r="K63" s="4"/>
      <c r="L63" s="4">
        <v>7</v>
      </c>
      <c r="M63">
        <f t="shared" si="4"/>
        <v>10</v>
      </c>
    </row>
    <row r="64" spans="1:13" ht="12.75">
      <c r="A64" s="5" t="s">
        <v>14</v>
      </c>
      <c r="B64" s="5"/>
      <c r="C64" s="5"/>
      <c r="D64" s="5"/>
      <c r="E64" s="5"/>
      <c r="F64" s="5">
        <v>1</v>
      </c>
      <c r="G64" s="5"/>
      <c r="H64" s="5">
        <v>2</v>
      </c>
      <c r="I64" s="5"/>
      <c r="J64" s="5"/>
      <c r="K64" s="5"/>
      <c r="L64" s="5">
        <v>9</v>
      </c>
      <c r="M64">
        <f t="shared" si="4"/>
        <v>12</v>
      </c>
    </row>
    <row r="65" spans="1:13" ht="12.75">
      <c r="A65" s="5" t="s">
        <v>15</v>
      </c>
      <c r="B65" s="5"/>
      <c r="C65" s="5"/>
      <c r="D65" s="5"/>
      <c r="E65" s="5"/>
      <c r="F65" s="5"/>
      <c r="G65" s="5"/>
      <c r="H65" s="5"/>
      <c r="I65" s="5">
        <v>2</v>
      </c>
      <c r="J65" s="5">
        <v>2</v>
      </c>
      <c r="K65" s="5"/>
      <c r="L65" s="5">
        <v>9</v>
      </c>
      <c r="M65">
        <f t="shared" si="4"/>
        <v>13</v>
      </c>
    </row>
    <row r="66" spans="1:13" ht="12.75">
      <c r="A66" s="7" t="s">
        <v>4</v>
      </c>
      <c r="B66" s="7">
        <v>1</v>
      </c>
      <c r="C66" s="7"/>
      <c r="D66" s="7"/>
      <c r="E66" s="7"/>
      <c r="F66" s="7"/>
      <c r="G66" s="7"/>
      <c r="H66" s="7"/>
      <c r="I66" s="7"/>
      <c r="J66" s="7"/>
      <c r="K66" s="7"/>
      <c r="L66" s="7">
        <v>5</v>
      </c>
      <c r="M66">
        <f t="shared" si="4"/>
        <v>6</v>
      </c>
    </row>
    <row r="67" spans="1:13" ht="12.75">
      <c r="A67" s="8" t="s">
        <v>5</v>
      </c>
      <c r="B67" s="8"/>
      <c r="C67" s="8"/>
      <c r="D67" s="8"/>
      <c r="E67" s="8"/>
      <c r="F67" s="8"/>
      <c r="G67" s="8"/>
      <c r="H67" s="8"/>
      <c r="I67" s="8"/>
      <c r="J67" s="8">
        <v>1</v>
      </c>
      <c r="K67" s="8"/>
      <c r="L67" s="8">
        <v>11</v>
      </c>
      <c r="M67">
        <f t="shared" si="4"/>
        <v>12</v>
      </c>
    </row>
    <row r="68" spans="2:13" ht="12.75">
      <c r="B68">
        <f>SUM(B59:B67)</f>
        <v>11</v>
      </c>
      <c r="C68">
        <f aca="true" t="shared" si="5" ref="C68:L68">SUM(C59:C67)</f>
        <v>3</v>
      </c>
      <c r="D68">
        <f t="shared" si="5"/>
        <v>0</v>
      </c>
      <c r="E68">
        <f t="shared" si="5"/>
        <v>0</v>
      </c>
      <c r="F68">
        <f t="shared" si="5"/>
        <v>1</v>
      </c>
      <c r="G68">
        <f t="shared" si="5"/>
        <v>1</v>
      </c>
      <c r="H68">
        <f t="shared" si="5"/>
        <v>6</v>
      </c>
      <c r="I68">
        <f t="shared" si="5"/>
        <v>2</v>
      </c>
      <c r="J68">
        <f t="shared" si="5"/>
        <v>4</v>
      </c>
      <c r="K68">
        <f t="shared" si="5"/>
        <v>0</v>
      </c>
      <c r="L68">
        <f t="shared" si="5"/>
        <v>63</v>
      </c>
      <c r="M68">
        <f>SUM(B68:L68)</f>
        <v>91</v>
      </c>
    </row>
    <row r="71" spans="1:12" ht="12.75">
      <c r="A71" s="1"/>
      <c r="B71" s="1">
        <v>1</v>
      </c>
      <c r="C71" s="1">
        <v>2</v>
      </c>
      <c r="D71" s="1">
        <v>3</v>
      </c>
      <c r="E71" s="1">
        <v>4</v>
      </c>
      <c r="F71" s="1">
        <v>5</v>
      </c>
      <c r="G71" s="1">
        <v>6</v>
      </c>
      <c r="H71" s="1">
        <v>7</v>
      </c>
      <c r="I71" s="1">
        <v>8</v>
      </c>
      <c r="J71" s="1">
        <v>9</v>
      </c>
      <c r="K71" s="1">
        <v>10</v>
      </c>
      <c r="L71" s="1">
        <v>11</v>
      </c>
    </row>
    <row r="72" spans="1:13" ht="12.75">
      <c r="A72" t="s">
        <v>17</v>
      </c>
      <c r="M72">
        <f>SUM(B72:L72)</f>
        <v>0</v>
      </c>
    </row>
    <row r="73" spans="1:13" ht="12.75">
      <c r="A73" s="2" t="s">
        <v>9</v>
      </c>
      <c r="B73" s="2">
        <v>3</v>
      </c>
      <c r="C73" s="2"/>
      <c r="D73" s="2"/>
      <c r="E73" s="2"/>
      <c r="F73" s="2"/>
      <c r="G73" s="2"/>
      <c r="H73" s="2"/>
      <c r="I73" s="2"/>
      <c r="J73" s="2">
        <v>1</v>
      </c>
      <c r="K73" s="2">
        <v>1</v>
      </c>
      <c r="L73" s="2">
        <v>8</v>
      </c>
      <c r="M73">
        <f aca="true" t="shared" si="6" ref="M73:M78">SUM(B73:L73)</f>
        <v>13</v>
      </c>
    </row>
    <row r="74" spans="1:13" ht="12.75">
      <c r="A74" s="4" t="s">
        <v>10</v>
      </c>
      <c r="B74" s="4">
        <v>1</v>
      </c>
      <c r="C74" s="4"/>
      <c r="D74" s="4">
        <v>1</v>
      </c>
      <c r="E74" s="4"/>
      <c r="F74" s="4"/>
      <c r="G74" s="4"/>
      <c r="H74" s="4"/>
      <c r="I74" s="4"/>
      <c r="J74" s="4">
        <v>1</v>
      </c>
      <c r="K74" s="4"/>
      <c r="L74" s="4">
        <v>9</v>
      </c>
      <c r="M74">
        <f t="shared" si="6"/>
        <v>12</v>
      </c>
    </row>
    <row r="75" spans="1:13" ht="12.75">
      <c r="A75" s="4" t="s">
        <v>13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>
        <f t="shared" si="6"/>
        <v>0</v>
      </c>
    </row>
    <row r="76" spans="1:13" ht="12.75">
      <c r="A76" s="4" t="s">
        <v>11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v>1</v>
      </c>
      <c r="M76">
        <f t="shared" si="6"/>
        <v>1</v>
      </c>
    </row>
    <row r="77" spans="1:13" ht="12.75">
      <c r="A77" s="5" t="s">
        <v>14</v>
      </c>
      <c r="B77" s="5">
        <v>1</v>
      </c>
      <c r="C77" s="5"/>
      <c r="D77" s="5">
        <v>1</v>
      </c>
      <c r="E77" s="5"/>
      <c r="F77" s="5"/>
      <c r="G77" s="5"/>
      <c r="H77" s="5"/>
      <c r="I77" s="5"/>
      <c r="J77" s="5"/>
      <c r="K77" s="5"/>
      <c r="L77" s="5">
        <v>6</v>
      </c>
      <c r="M77">
        <f t="shared" si="6"/>
        <v>8</v>
      </c>
    </row>
    <row r="78" spans="1:13" ht="12.75">
      <c r="A78" s="5" t="s">
        <v>15</v>
      </c>
      <c r="B78" s="5">
        <v>2</v>
      </c>
      <c r="C78" s="5"/>
      <c r="D78" s="5"/>
      <c r="E78" s="5">
        <v>1</v>
      </c>
      <c r="F78" s="5">
        <v>1</v>
      </c>
      <c r="G78" s="5"/>
      <c r="H78" s="5"/>
      <c r="I78" s="5">
        <v>1</v>
      </c>
      <c r="J78" s="5"/>
      <c r="K78" s="5"/>
      <c r="L78" s="5">
        <v>11</v>
      </c>
      <c r="M78">
        <f t="shared" si="6"/>
        <v>16</v>
      </c>
    </row>
    <row r="80" spans="1:13" ht="12.75">
      <c r="A80" s="1" t="s">
        <v>18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>
        <v>6</v>
      </c>
    </row>
    <row r="81" spans="2:13" ht="12.75">
      <c r="B81">
        <f aca="true" t="shared" si="7" ref="B81:L81">SUM(B72:B80)</f>
        <v>7</v>
      </c>
      <c r="C81">
        <f t="shared" si="7"/>
        <v>0</v>
      </c>
      <c r="D81">
        <f t="shared" si="7"/>
        <v>2</v>
      </c>
      <c r="E81">
        <f t="shared" si="7"/>
        <v>1</v>
      </c>
      <c r="F81">
        <f t="shared" si="7"/>
        <v>1</v>
      </c>
      <c r="G81">
        <f t="shared" si="7"/>
        <v>0</v>
      </c>
      <c r="H81">
        <f t="shared" si="7"/>
        <v>0</v>
      </c>
      <c r="I81">
        <f t="shared" si="7"/>
        <v>1</v>
      </c>
      <c r="J81">
        <f t="shared" si="7"/>
        <v>2</v>
      </c>
      <c r="K81">
        <f t="shared" si="7"/>
        <v>1</v>
      </c>
      <c r="L81">
        <f t="shared" si="7"/>
        <v>35</v>
      </c>
      <c r="M81">
        <f>SUM(B81:L81)</f>
        <v>50</v>
      </c>
    </row>
    <row r="84" spans="1:12" ht="12.75">
      <c r="A84" s="1"/>
      <c r="B84" s="1">
        <v>1</v>
      </c>
      <c r="C84" s="1">
        <v>2</v>
      </c>
      <c r="D84" s="1">
        <v>3</v>
      </c>
      <c r="E84" s="1">
        <v>4</v>
      </c>
      <c r="F84" s="1">
        <v>5</v>
      </c>
      <c r="G84" s="1">
        <v>6</v>
      </c>
      <c r="H84" s="1">
        <v>7</v>
      </c>
      <c r="I84" s="1">
        <v>8</v>
      </c>
      <c r="J84" s="1">
        <v>9</v>
      </c>
      <c r="K84" s="1">
        <v>10</v>
      </c>
      <c r="L84" s="1">
        <v>11</v>
      </c>
    </row>
    <row r="85" spans="1:13" ht="12.75">
      <c r="A85" t="s">
        <v>19</v>
      </c>
      <c r="M85">
        <f aca="true" t="shared" si="8" ref="M85:M90">SUM(B85:L85)</f>
        <v>0</v>
      </c>
    </row>
    <row r="86" spans="1:13" ht="12.75">
      <c r="A86" s="2" t="s">
        <v>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>
        <v>7</v>
      </c>
      <c r="M86">
        <f t="shared" si="8"/>
        <v>7</v>
      </c>
    </row>
    <row r="87" spans="1:13" ht="12.75">
      <c r="A87" s="4" t="s">
        <v>10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v>3</v>
      </c>
      <c r="M87">
        <f t="shared" si="8"/>
        <v>3</v>
      </c>
    </row>
    <row r="88" spans="1:13" ht="12.75">
      <c r="A88" s="4" t="s">
        <v>13</v>
      </c>
      <c r="B88" s="4"/>
      <c r="C88" s="4"/>
      <c r="D88" s="4"/>
      <c r="E88" s="4"/>
      <c r="F88" s="4"/>
      <c r="G88" s="4"/>
      <c r="H88" s="4"/>
      <c r="I88" s="4">
        <v>1</v>
      </c>
      <c r="J88" s="4"/>
      <c r="K88" s="4"/>
      <c r="L88" s="4">
        <v>3</v>
      </c>
      <c r="M88">
        <f t="shared" si="8"/>
        <v>4</v>
      </c>
    </row>
    <row r="89" spans="1:13" ht="12.75">
      <c r="A89" s="6" t="s">
        <v>14</v>
      </c>
      <c r="B89" s="6"/>
      <c r="C89" s="6"/>
      <c r="D89" s="6"/>
      <c r="E89" s="6"/>
      <c r="F89" s="6"/>
      <c r="G89" s="6"/>
      <c r="H89" s="6">
        <v>3</v>
      </c>
      <c r="I89" s="6">
        <v>1</v>
      </c>
      <c r="J89" s="6"/>
      <c r="K89" s="6">
        <v>1</v>
      </c>
      <c r="L89" s="6">
        <v>12</v>
      </c>
      <c r="M89">
        <f t="shared" si="8"/>
        <v>17</v>
      </c>
    </row>
    <row r="90" spans="2:13" ht="12.75">
      <c r="B90">
        <f aca="true" t="shared" si="9" ref="B90:L90">SUM(B85:B89)</f>
        <v>0</v>
      </c>
      <c r="C90">
        <f t="shared" si="9"/>
        <v>0</v>
      </c>
      <c r="D90">
        <f t="shared" si="9"/>
        <v>0</v>
      </c>
      <c r="E90">
        <f t="shared" si="9"/>
        <v>0</v>
      </c>
      <c r="F90">
        <f t="shared" si="9"/>
        <v>0</v>
      </c>
      <c r="G90">
        <f t="shared" si="9"/>
        <v>0</v>
      </c>
      <c r="H90">
        <f t="shared" si="9"/>
        <v>3</v>
      </c>
      <c r="I90">
        <f t="shared" si="9"/>
        <v>2</v>
      </c>
      <c r="J90">
        <f t="shared" si="9"/>
        <v>0</v>
      </c>
      <c r="K90">
        <f t="shared" si="9"/>
        <v>1</v>
      </c>
      <c r="L90">
        <f t="shared" si="9"/>
        <v>25</v>
      </c>
      <c r="M90">
        <f t="shared" si="8"/>
        <v>31</v>
      </c>
    </row>
    <row r="93" spans="1:12" ht="12.75">
      <c r="A93" s="1"/>
      <c r="B93" s="1">
        <v>1</v>
      </c>
      <c r="C93" s="1">
        <v>2</v>
      </c>
      <c r="D93" s="1">
        <v>3</v>
      </c>
      <c r="E93" s="1">
        <v>4</v>
      </c>
      <c r="F93" s="1">
        <v>5</v>
      </c>
      <c r="G93" s="1">
        <v>6</v>
      </c>
      <c r="H93" s="1">
        <v>7</v>
      </c>
      <c r="I93" s="1">
        <v>8</v>
      </c>
      <c r="J93" s="1">
        <v>9</v>
      </c>
      <c r="K93" s="1">
        <v>10</v>
      </c>
      <c r="L93" s="1">
        <v>11</v>
      </c>
    </row>
    <row r="94" ht="12.75">
      <c r="A94" t="s">
        <v>20</v>
      </c>
    </row>
    <row r="95" spans="1:13" ht="12.75">
      <c r="A95" s="2" t="s">
        <v>9</v>
      </c>
      <c r="B95" s="2"/>
      <c r="C95" s="2">
        <v>1</v>
      </c>
      <c r="D95" s="2"/>
      <c r="E95" s="2"/>
      <c r="F95" s="2"/>
      <c r="G95" s="2"/>
      <c r="H95" s="2">
        <v>1</v>
      </c>
      <c r="I95" s="2"/>
      <c r="J95" s="2"/>
      <c r="K95" s="2">
        <v>1</v>
      </c>
      <c r="L95" s="2">
        <v>5</v>
      </c>
      <c r="M95">
        <f aca="true" t="shared" si="10" ref="M95:M103">SUM(B95:L95)</f>
        <v>8</v>
      </c>
    </row>
    <row r="96" spans="1:13" ht="12.75">
      <c r="A96" s="4" t="s">
        <v>10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v>1</v>
      </c>
      <c r="M96">
        <f t="shared" si="10"/>
        <v>1</v>
      </c>
    </row>
    <row r="97" spans="1:13" ht="12.75">
      <c r="A97" s="4" t="s">
        <v>13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1</v>
      </c>
      <c r="M97">
        <f t="shared" si="10"/>
        <v>1</v>
      </c>
    </row>
    <row r="98" spans="1:13" ht="12.75">
      <c r="A98" s="5" t="s">
        <v>14</v>
      </c>
      <c r="B98" s="5"/>
      <c r="C98" s="5">
        <v>1</v>
      </c>
      <c r="D98" s="5"/>
      <c r="E98" s="5"/>
      <c r="F98" s="5"/>
      <c r="G98" s="5"/>
      <c r="H98" s="5"/>
      <c r="I98" s="5"/>
      <c r="J98" s="5"/>
      <c r="K98" s="5"/>
      <c r="L98" s="5">
        <v>1</v>
      </c>
      <c r="M98">
        <f t="shared" si="10"/>
        <v>2</v>
      </c>
    </row>
    <row r="99" spans="1:13" ht="12.75">
      <c r="A99" s="7" t="s">
        <v>21</v>
      </c>
      <c r="B99" s="7"/>
      <c r="C99" s="7"/>
      <c r="D99" s="7"/>
      <c r="E99" s="7"/>
      <c r="F99" s="7"/>
      <c r="G99" s="7"/>
      <c r="H99" s="7"/>
      <c r="I99" s="7">
        <v>1</v>
      </c>
      <c r="J99" s="7"/>
      <c r="K99" s="7"/>
      <c r="L99" s="7">
        <v>3</v>
      </c>
      <c r="M99">
        <f t="shared" si="10"/>
        <v>4</v>
      </c>
    </row>
    <row r="100" spans="1:13" ht="12.75">
      <c r="A100" s="3" t="s">
        <v>22</v>
      </c>
      <c r="B100" s="3">
        <v>1</v>
      </c>
      <c r="C100" s="3"/>
      <c r="D100" s="3"/>
      <c r="E100" s="3"/>
      <c r="F100" s="3"/>
      <c r="G100" s="3"/>
      <c r="H100" s="3"/>
      <c r="I100" s="3"/>
      <c r="J100" s="3"/>
      <c r="K100" s="3"/>
      <c r="L100" s="3">
        <v>6</v>
      </c>
      <c r="M100">
        <f t="shared" si="10"/>
        <v>7</v>
      </c>
    </row>
    <row r="102" spans="1:13" ht="12.75">
      <c r="A102" t="s">
        <v>23</v>
      </c>
      <c r="C102">
        <v>1</v>
      </c>
      <c r="K102">
        <v>1</v>
      </c>
      <c r="L102">
        <v>3</v>
      </c>
      <c r="M102">
        <f t="shared" si="10"/>
        <v>5</v>
      </c>
    </row>
    <row r="103" spans="1:13" ht="12.75">
      <c r="A103" s="1" t="s">
        <v>24</v>
      </c>
      <c r="B103" s="1"/>
      <c r="C103" s="1">
        <v>1</v>
      </c>
      <c r="D103" s="1"/>
      <c r="E103" s="1"/>
      <c r="F103" s="1"/>
      <c r="G103" s="1"/>
      <c r="H103" s="1"/>
      <c r="I103" s="1"/>
      <c r="J103" s="1"/>
      <c r="K103" s="1"/>
      <c r="L103" s="1">
        <v>2</v>
      </c>
      <c r="M103">
        <f t="shared" si="10"/>
        <v>3</v>
      </c>
    </row>
    <row r="104" spans="2:13" ht="12.75">
      <c r="B104">
        <f>SUM(B94:B103)</f>
        <v>1</v>
      </c>
      <c r="C104">
        <f aca="true" t="shared" si="11" ref="C104:L104">SUM(C94:C103)</f>
        <v>4</v>
      </c>
      <c r="D104">
        <f t="shared" si="11"/>
        <v>0</v>
      </c>
      <c r="E104">
        <f t="shared" si="11"/>
        <v>0</v>
      </c>
      <c r="F104">
        <f t="shared" si="11"/>
        <v>0</v>
      </c>
      <c r="G104">
        <f t="shared" si="11"/>
        <v>0</v>
      </c>
      <c r="H104">
        <f t="shared" si="11"/>
        <v>1</v>
      </c>
      <c r="I104">
        <f t="shared" si="11"/>
        <v>1</v>
      </c>
      <c r="J104">
        <f t="shared" si="11"/>
        <v>0</v>
      </c>
      <c r="K104">
        <f t="shared" si="11"/>
        <v>2</v>
      </c>
      <c r="L104">
        <f t="shared" si="11"/>
        <v>22</v>
      </c>
      <c r="M104">
        <f>SUM(B104:L104)</f>
        <v>31</v>
      </c>
    </row>
    <row r="107" spans="1:12" ht="12.75">
      <c r="A107" s="1"/>
      <c r="B107" s="1">
        <v>1</v>
      </c>
      <c r="C107" s="1">
        <v>2</v>
      </c>
      <c r="D107" s="1">
        <v>3</v>
      </c>
      <c r="E107" s="1">
        <v>4</v>
      </c>
      <c r="F107" s="1">
        <v>5</v>
      </c>
      <c r="G107" s="1">
        <v>6</v>
      </c>
      <c r="H107" s="1">
        <v>7</v>
      </c>
      <c r="I107" s="1">
        <v>8</v>
      </c>
      <c r="J107" s="1">
        <v>9</v>
      </c>
      <c r="K107" s="1">
        <v>10</v>
      </c>
      <c r="L107" s="1">
        <v>11</v>
      </c>
    </row>
    <row r="108" ht="12.75">
      <c r="A108" t="s">
        <v>25</v>
      </c>
    </row>
    <row r="109" spans="1:13" ht="12.75">
      <c r="A109" s="2" t="s">
        <v>9</v>
      </c>
      <c r="B109" s="2">
        <v>10</v>
      </c>
      <c r="C109" s="2">
        <v>4</v>
      </c>
      <c r="D109" s="2">
        <v>1</v>
      </c>
      <c r="E109" s="2">
        <v>1</v>
      </c>
      <c r="F109" s="2">
        <v>1</v>
      </c>
      <c r="G109" s="2"/>
      <c r="H109" s="2">
        <v>1</v>
      </c>
      <c r="I109" s="2"/>
      <c r="J109" s="2"/>
      <c r="K109" s="2"/>
      <c r="L109" s="2">
        <v>14</v>
      </c>
      <c r="M109">
        <f aca="true" t="shared" si="12" ref="M109:M115">SUM(B109:L109)</f>
        <v>32</v>
      </c>
    </row>
    <row r="110" spans="1:13" ht="12.75">
      <c r="A110" s="4" t="s">
        <v>10</v>
      </c>
      <c r="B110" s="4"/>
      <c r="C110" s="4"/>
      <c r="D110" s="4"/>
      <c r="E110" s="4">
        <v>1</v>
      </c>
      <c r="F110" s="4"/>
      <c r="G110" s="4"/>
      <c r="H110" s="4">
        <v>1</v>
      </c>
      <c r="I110" s="4">
        <v>1</v>
      </c>
      <c r="J110" s="4"/>
      <c r="K110" s="4"/>
      <c r="L110" s="4">
        <v>1</v>
      </c>
      <c r="M110">
        <f t="shared" si="12"/>
        <v>4</v>
      </c>
    </row>
    <row r="111" spans="1:13" ht="12.75">
      <c r="A111" s="4" t="s">
        <v>11</v>
      </c>
      <c r="B111" s="4">
        <v>1</v>
      </c>
      <c r="C111" s="4"/>
      <c r="D111" s="4"/>
      <c r="E111" s="4"/>
      <c r="F111" s="4"/>
      <c r="G111" s="4">
        <v>1</v>
      </c>
      <c r="H111" s="4"/>
      <c r="I111" s="4"/>
      <c r="J111" s="4">
        <v>1</v>
      </c>
      <c r="K111" s="4"/>
      <c r="L111" s="4">
        <v>5</v>
      </c>
      <c r="M111">
        <f t="shared" si="12"/>
        <v>8</v>
      </c>
    </row>
    <row r="112" spans="1:13" ht="12.75">
      <c r="A112" s="5" t="s">
        <v>15</v>
      </c>
      <c r="B112" s="5">
        <v>1</v>
      </c>
      <c r="C112" s="5"/>
      <c r="D112" s="5">
        <v>1</v>
      </c>
      <c r="E112" s="5"/>
      <c r="F112" s="5"/>
      <c r="G112" s="5"/>
      <c r="H112" s="5"/>
      <c r="I112" s="5">
        <v>1</v>
      </c>
      <c r="J112" s="5">
        <v>1</v>
      </c>
      <c r="K112" s="5"/>
      <c r="L112" s="5">
        <v>6</v>
      </c>
      <c r="M112">
        <f t="shared" si="12"/>
        <v>10</v>
      </c>
    </row>
    <row r="113" spans="1:13" ht="12.75">
      <c r="A113" s="7" t="s">
        <v>4</v>
      </c>
      <c r="B113" s="7">
        <v>5</v>
      </c>
      <c r="C113" s="7">
        <v>1</v>
      </c>
      <c r="D113" s="7"/>
      <c r="E113" s="7"/>
      <c r="F113" s="7">
        <v>1</v>
      </c>
      <c r="G113" s="7"/>
      <c r="H113" s="7">
        <v>2</v>
      </c>
      <c r="I113" s="7"/>
      <c r="J113" s="7"/>
      <c r="K113" s="7"/>
      <c r="L113" s="7">
        <v>9</v>
      </c>
      <c r="M113">
        <f t="shared" si="12"/>
        <v>18</v>
      </c>
    </row>
    <row r="114" spans="1:13" ht="12.75">
      <c r="A114" s="8" t="s">
        <v>5</v>
      </c>
      <c r="B114" s="8">
        <v>5</v>
      </c>
      <c r="C114" s="8">
        <v>2</v>
      </c>
      <c r="D114" s="8">
        <v>1</v>
      </c>
      <c r="E114" s="8">
        <v>1</v>
      </c>
      <c r="F114" s="8"/>
      <c r="G114" s="8"/>
      <c r="H114" s="8">
        <v>1</v>
      </c>
      <c r="I114" s="8"/>
      <c r="J114" s="8"/>
      <c r="K114" s="8"/>
      <c r="L114" s="8">
        <v>18</v>
      </c>
      <c r="M114">
        <f t="shared" si="12"/>
        <v>28</v>
      </c>
    </row>
    <row r="115" spans="2:13" ht="12.75">
      <c r="B115">
        <f>SUM(B108:B114)</f>
        <v>22</v>
      </c>
      <c r="C115">
        <f aca="true" t="shared" si="13" ref="C115:L115">SUM(C108:C114)</f>
        <v>7</v>
      </c>
      <c r="D115">
        <f t="shared" si="13"/>
        <v>3</v>
      </c>
      <c r="E115">
        <f t="shared" si="13"/>
        <v>3</v>
      </c>
      <c r="F115">
        <f t="shared" si="13"/>
        <v>2</v>
      </c>
      <c r="G115">
        <f t="shared" si="13"/>
        <v>1</v>
      </c>
      <c r="H115">
        <f t="shared" si="13"/>
        <v>5</v>
      </c>
      <c r="I115">
        <f t="shared" si="13"/>
        <v>2</v>
      </c>
      <c r="J115">
        <f t="shared" si="13"/>
        <v>2</v>
      </c>
      <c r="K115">
        <f t="shared" si="13"/>
        <v>0</v>
      </c>
      <c r="L115">
        <f t="shared" si="13"/>
        <v>53</v>
      </c>
      <c r="M115">
        <f t="shared" si="12"/>
        <v>100</v>
      </c>
    </row>
    <row r="118" ht="12.75">
      <c r="A118" t="s">
        <v>27</v>
      </c>
    </row>
    <row r="119" spans="1:12" ht="12.75">
      <c r="A119" t="s">
        <v>1</v>
      </c>
      <c r="B119">
        <f>SUM(B10,B25:B26,B42,B60,B73,B86,B95,B109)</f>
        <v>50</v>
      </c>
      <c r="C119">
        <f aca="true" t="shared" si="14" ref="C119:L119">SUM(C10,C25:C26,C42,C60,C73,C86,C95,C109)</f>
        <v>16</v>
      </c>
      <c r="D119">
        <f t="shared" si="14"/>
        <v>1</v>
      </c>
      <c r="E119">
        <f t="shared" si="14"/>
        <v>1</v>
      </c>
      <c r="F119">
        <f t="shared" si="14"/>
        <v>4</v>
      </c>
      <c r="G119">
        <f t="shared" si="14"/>
        <v>2</v>
      </c>
      <c r="H119">
        <f t="shared" si="14"/>
        <v>6</v>
      </c>
      <c r="I119">
        <f t="shared" si="14"/>
        <v>2</v>
      </c>
      <c r="J119">
        <f t="shared" si="14"/>
        <v>3</v>
      </c>
      <c r="K119">
        <f t="shared" si="14"/>
        <v>3</v>
      </c>
      <c r="L119">
        <f t="shared" si="14"/>
        <v>86</v>
      </c>
    </row>
    <row r="120" spans="1:12" ht="12.75">
      <c r="A120" t="s">
        <v>2</v>
      </c>
      <c r="B120">
        <f>SUM(B11,B27:B28,B43:B45,B61:B63,B74:B76,B87:B88,B96:B97,B110:B111)</f>
        <v>12</v>
      </c>
      <c r="C120">
        <f aca="true" t="shared" si="15" ref="C120:L120">SUM(C11,C27:C28,C43:C45,C61:C63,C74:C76,C87:C88,C96:C97,C110:C111)</f>
        <v>4</v>
      </c>
      <c r="D120">
        <f t="shared" si="15"/>
        <v>2</v>
      </c>
      <c r="E120">
        <f t="shared" si="15"/>
        <v>1</v>
      </c>
      <c r="F120">
        <f t="shared" si="15"/>
        <v>1</v>
      </c>
      <c r="G120">
        <f t="shared" si="15"/>
        <v>1</v>
      </c>
      <c r="H120">
        <f t="shared" si="15"/>
        <v>4</v>
      </c>
      <c r="I120">
        <f t="shared" si="15"/>
        <v>4</v>
      </c>
      <c r="J120">
        <f t="shared" si="15"/>
        <v>4</v>
      </c>
      <c r="K120">
        <f t="shared" si="15"/>
        <v>0</v>
      </c>
      <c r="L120">
        <f t="shared" si="15"/>
        <v>70</v>
      </c>
    </row>
    <row r="121" spans="1:12" ht="12.75">
      <c r="A121" t="s">
        <v>3</v>
      </c>
      <c r="B121">
        <f>SUM(B12,B29,B46:B47,B64:B65,B77:B78,B89,B98,B112)</f>
        <v>12</v>
      </c>
      <c r="C121">
        <f aca="true" t="shared" si="16" ref="C121:L121">SUM(C12,C29,C46:C47,C64:C65,C77:C78,C89,C98,C112)</f>
        <v>1</v>
      </c>
      <c r="D121">
        <f t="shared" si="16"/>
        <v>2</v>
      </c>
      <c r="E121">
        <f t="shared" si="16"/>
        <v>2</v>
      </c>
      <c r="F121">
        <f t="shared" si="16"/>
        <v>2</v>
      </c>
      <c r="G121">
        <f t="shared" si="16"/>
        <v>0</v>
      </c>
      <c r="H121">
        <f t="shared" si="16"/>
        <v>5</v>
      </c>
      <c r="I121">
        <f t="shared" si="16"/>
        <v>5</v>
      </c>
      <c r="J121">
        <f t="shared" si="16"/>
        <v>4</v>
      </c>
      <c r="K121">
        <f t="shared" si="16"/>
        <v>3</v>
      </c>
      <c r="L121">
        <f t="shared" si="16"/>
        <v>72</v>
      </c>
    </row>
    <row r="122" spans="1:12" ht="12.75">
      <c r="A122" t="s">
        <v>4</v>
      </c>
      <c r="B122">
        <f>SUM(B13,B30,B48,B66,B99,B113)</f>
        <v>10</v>
      </c>
      <c r="C122">
        <f aca="true" t="shared" si="17" ref="C122:L122">SUM(C13,C30,C48,C66,C99,C113)</f>
        <v>3</v>
      </c>
      <c r="D122">
        <f t="shared" si="17"/>
        <v>0</v>
      </c>
      <c r="E122">
        <f t="shared" si="17"/>
        <v>2</v>
      </c>
      <c r="F122">
        <f t="shared" si="17"/>
        <v>2</v>
      </c>
      <c r="G122">
        <f t="shared" si="17"/>
        <v>0</v>
      </c>
      <c r="H122">
        <f t="shared" si="17"/>
        <v>2</v>
      </c>
      <c r="I122">
        <f t="shared" si="17"/>
        <v>2</v>
      </c>
      <c r="J122">
        <f t="shared" si="17"/>
        <v>0</v>
      </c>
      <c r="K122">
        <f t="shared" si="17"/>
        <v>0</v>
      </c>
      <c r="L122">
        <f t="shared" si="17"/>
        <v>31</v>
      </c>
    </row>
    <row r="123" spans="1:13" ht="12.75">
      <c r="A123" t="s">
        <v>5</v>
      </c>
      <c r="B123">
        <f>SUM(B14,B31,B49,B67,B100,B114)</f>
        <v>14</v>
      </c>
      <c r="C123">
        <f aca="true" t="shared" si="18" ref="C123:L123">SUM(C14,C31,C49,C67,C100,C114)</f>
        <v>4</v>
      </c>
      <c r="D123">
        <f t="shared" si="18"/>
        <v>3</v>
      </c>
      <c r="E123">
        <f t="shared" si="18"/>
        <v>2</v>
      </c>
      <c r="F123">
        <f t="shared" si="18"/>
        <v>1</v>
      </c>
      <c r="G123">
        <f t="shared" si="18"/>
        <v>0</v>
      </c>
      <c r="H123">
        <f t="shared" si="18"/>
        <v>2</v>
      </c>
      <c r="I123">
        <f t="shared" si="18"/>
        <v>0</v>
      </c>
      <c r="J123">
        <f t="shared" si="18"/>
        <v>1</v>
      </c>
      <c r="K123">
        <f t="shared" si="18"/>
        <v>1</v>
      </c>
      <c r="L123">
        <f t="shared" si="18"/>
        <v>70</v>
      </c>
      <c r="M123">
        <f>SUM(B119:L123)</f>
        <v>535</v>
      </c>
    </row>
    <row r="125" ht="12.75">
      <c r="A125" t="s">
        <v>6</v>
      </c>
    </row>
    <row r="126" spans="1:12" ht="12.75">
      <c r="A126" t="s">
        <v>2</v>
      </c>
      <c r="B126">
        <f>SUM(B16,B33,B51)</f>
        <v>22</v>
      </c>
      <c r="C126">
        <f aca="true" t="shared" si="19" ref="C126:L126">SUM(C16,C33,C51)</f>
        <v>3</v>
      </c>
      <c r="D126">
        <f t="shared" si="19"/>
        <v>2</v>
      </c>
      <c r="E126">
        <f t="shared" si="19"/>
        <v>2</v>
      </c>
      <c r="F126">
        <f t="shared" si="19"/>
        <v>1</v>
      </c>
      <c r="G126">
        <f t="shared" si="19"/>
        <v>2</v>
      </c>
      <c r="H126">
        <f t="shared" si="19"/>
        <v>0</v>
      </c>
      <c r="I126">
        <f t="shared" si="19"/>
        <v>0</v>
      </c>
      <c r="J126">
        <f t="shared" si="19"/>
        <v>0</v>
      </c>
      <c r="K126">
        <f t="shared" si="19"/>
        <v>0</v>
      </c>
      <c r="L126">
        <f t="shared" si="19"/>
        <v>41</v>
      </c>
    </row>
    <row r="127" spans="1:12" ht="12.75">
      <c r="A127" t="s">
        <v>3</v>
      </c>
      <c r="B127">
        <f>SUM(B17,B34,B52)</f>
        <v>5</v>
      </c>
      <c r="C127">
        <f aca="true" t="shared" si="20" ref="C127:L127">SUM(C17,C34,C52)</f>
        <v>0</v>
      </c>
      <c r="D127">
        <f t="shared" si="20"/>
        <v>2</v>
      </c>
      <c r="E127">
        <f t="shared" si="20"/>
        <v>0</v>
      </c>
      <c r="F127">
        <f t="shared" si="20"/>
        <v>1</v>
      </c>
      <c r="G127">
        <f t="shared" si="20"/>
        <v>0</v>
      </c>
      <c r="H127">
        <f t="shared" si="20"/>
        <v>0</v>
      </c>
      <c r="I127">
        <f t="shared" si="20"/>
        <v>2</v>
      </c>
      <c r="J127">
        <f t="shared" si="20"/>
        <v>1</v>
      </c>
      <c r="K127">
        <f t="shared" si="20"/>
        <v>3</v>
      </c>
      <c r="L127">
        <f t="shared" si="20"/>
        <v>25</v>
      </c>
    </row>
    <row r="128" spans="1:12" ht="12.75">
      <c r="A128" t="s">
        <v>4</v>
      </c>
      <c r="B128">
        <f>SUM(B18,B35,B53)</f>
        <v>4</v>
      </c>
      <c r="C128">
        <f aca="true" t="shared" si="21" ref="C128:L128">SUM(C18,C35,C53)</f>
        <v>0</v>
      </c>
      <c r="D128">
        <f t="shared" si="21"/>
        <v>0</v>
      </c>
      <c r="E128">
        <f t="shared" si="21"/>
        <v>0</v>
      </c>
      <c r="F128">
        <f t="shared" si="21"/>
        <v>0</v>
      </c>
      <c r="G128">
        <f t="shared" si="21"/>
        <v>0</v>
      </c>
      <c r="H128">
        <f t="shared" si="21"/>
        <v>0</v>
      </c>
      <c r="I128">
        <f t="shared" si="21"/>
        <v>0</v>
      </c>
      <c r="J128">
        <f t="shared" si="21"/>
        <v>0</v>
      </c>
      <c r="K128">
        <f t="shared" si="21"/>
        <v>0</v>
      </c>
      <c r="L128">
        <f t="shared" si="21"/>
        <v>3</v>
      </c>
    </row>
    <row r="129" spans="1:12" ht="12.75">
      <c r="A129" t="s">
        <v>5</v>
      </c>
      <c r="B129">
        <f>SUM(B19,B36,B54)</f>
        <v>0</v>
      </c>
      <c r="C129">
        <f aca="true" t="shared" si="22" ref="C129:L129">SUM(C19,C36,C54)</f>
        <v>1</v>
      </c>
      <c r="D129">
        <f t="shared" si="22"/>
        <v>0</v>
      </c>
      <c r="E129">
        <f t="shared" si="22"/>
        <v>0</v>
      </c>
      <c r="F129">
        <f t="shared" si="22"/>
        <v>0</v>
      </c>
      <c r="G129">
        <f t="shared" si="22"/>
        <v>0</v>
      </c>
      <c r="H129">
        <f t="shared" si="22"/>
        <v>0</v>
      </c>
      <c r="I129">
        <f t="shared" si="22"/>
        <v>0</v>
      </c>
      <c r="J129">
        <f t="shared" si="22"/>
        <v>0</v>
      </c>
      <c r="K129">
        <f t="shared" si="22"/>
        <v>0</v>
      </c>
      <c r="L129">
        <f t="shared" si="22"/>
        <v>0</v>
      </c>
    </row>
    <row r="131" ht="12.75">
      <c r="A131" t="s">
        <v>26</v>
      </c>
    </row>
    <row r="132" spans="1:12" ht="12.75">
      <c r="A132" t="s">
        <v>3</v>
      </c>
      <c r="B132">
        <f>SUM(B102)</f>
        <v>0</v>
      </c>
      <c r="C132">
        <f aca="true" t="shared" si="23" ref="C132:L132">SUM(C102)</f>
        <v>1</v>
      </c>
      <c r="D132">
        <f t="shared" si="23"/>
        <v>0</v>
      </c>
      <c r="E132">
        <f t="shared" si="23"/>
        <v>0</v>
      </c>
      <c r="F132">
        <f t="shared" si="23"/>
        <v>0</v>
      </c>
      <c r="G132">
        <f t="shared" si="23"/>
        <v>0</v>
      </c>
      <c r="H132">
        <f t="shared" si="23"/>
        <v>0</v>
      </c>
      <c r="I132">
        <f t="shared" si="23"/>
        <v>0</v>
      </c>
      <c r="J132">
        <f t="shared" si="23"/>
        <v>0</v>
      </c>
      <c r="K132">
        <f t="shared" si="23"/>
        <v>1</v>
      </c>
      <c r="L132">
        <f t="shared" si="23"/>
        <v>3</v>
      </c>
    </row>
    <row r="133" spans="1:12" ht="12.75">
      <c r="A133" t="s">
        <v>4</v>
      </c>
      <c r="B133">
        <f>SUM(B103)</f>
        <v>0</v>
      </c>
      <c r="C133">
        <f aca="true" t="shared" si="24" ref="C133:L133">SUM(C103)</f>
        <v>1</v>
      </c>
      <c r="D133">
        <f t="shared" si="24"/>
        <v>0</v>
      </c>
      <c r="E133">
        <f t="shared" si="24"/>
        <v>0</v>
      </c>
      <c r="F133">
        <f t="shared" si="24"/>
        <v>0</v>
      </c>
      <c r="G133">
        <f t="shared" si="24"/>
        <v>0</v>
      </c>
      <c r="H133">
        <f t="shared" si="24"/>
        <v>0</v>
      </c>
      <c r="I133">
        <f t="shared" si="24"/>
        <v>0</v>
      </c>
      <c r="J133">
        <f t="shared" si="24"/>
        <v>0</v>
      </c>
      <c r="K133">
        <f t="shared" si="24"/>
        <v>0</v>
      </c>
      <c r="L133">
        <f t="shared" si="24"/>
        <v>2</v>
      </c>
    </row>
    <row r="135" spans="2:13" ht="12.75">
      <c r="B135">
        <f>SUM(B119:B133)</f>
        <v>129</v>
      </c>
      <c r="C135">
        <f aca="true" t="shared" si="25" ref="C135:L135">SUM(C119:C133)</f>
        <v>34</v>
      </c>
      <c r="D135">
        <f t="shared" si="25"/>
        <v>12</v>
      </c>
      <c r="E135">
        <f t="shared" si="25"/>
        <v>10</v>
      </c>
      <c r="F135">
        <f t="shared" si="25"/>
        <v>12</v>
      </c>
      <c r="G135">
        <f t="shared" si="25"/>
        <v>5</v>
      </c>
      <c r="H135">
        <f t="shared" si="25"/>
        <v>19</v>
      </c>
      <c r="I135">
        <f t="shared" si="25"/>
        <v>15</v>
      </c>
      <c r="J135">
        <f t="shared" si="25"/>
        <v>13</v>
      </c>
      <c r="K135">
        <f t="shared" si="25"/>
        <v>11</v>
      </c>
      <c r="L135">
        <f t="shared" si="25"/>
        <v>403</v>
      </c>
      <c r="M135">
        <f>SUM(B135:L135)</f>
        <v>663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9" sqref="E9"/>
    </sheetView>
  </sheetViews>
  <sheetFormatPr defaultColWidth="11.00390625" defaultRowHeight="12.75"/>
  <cols>
    <col min="1" max="1" width="8.75390625" style="0" customWidth="1"/>
    <col min="2" max="4" width="8.625" style="0" customWidth="1"/>
    <col min="5" max="5" width="9.125" style="0" customWidth="1"/>
    <col min="6" max="7" width="9.625" style="0" customWidth="1"/>
  </cols>
  <sheetData>
    <row r="1" spans="1:8" ht="12.75">
      <c r="A1" s="12" t="s">
        <v>68</v>
      </c>
      <c r="H1" s="58" t="s">
        <v>125</v>
      </c>
    </row>
    <row r="4" ht="12.75">
      <c r="A4" t="s">
        <v>28</v>
      </c>
    </row>
    <row r="5" ht="12.75">
      <c r="F5" t="s">
        <v>71</v>
      </c>
    </row>
    <row r="6" spans="1:7" ht="12.75">
      <c r="A6" s="1"/>
      <c r="B6" s="11" t="s">
        <v>34</v>
      </c>
      <c r="C6" s="11" t="s">
        <v>35</v>
      </c>
      <c r="D6" s="11" t="s">
        <v>36</v>
      </c>
      <c r="E6" s="11" t="s">
        <v>37</v>
      </c>
      <c r="F6" s="18" t="s">
        <v>69</v>
      </c>
      <c r="G6" s="18" t="s">
        <v>70</v>
      </c>
    </row>
    <row r="7" spans="1:5" ht="12.75">
      <c r="A7" t="s">
        <v>29</v>
      </c>
      <c r="B7">
        <v>12</v>
      </c>
      <c r="C7">
        <v>5</v>
      </c>
      <c r="D7">
        <v>8.5</v>
      </c>
      <c r="E7">
        <f>B7*C7*D7</f>
        <v>510</v>
      </c>
    </row>
    <row r="8" spans="1:7" ht="12.75">
      <c r="A8" s="1" t="s">
        <v>30</v>
      </c>
      <c r="B8" s="1">
        <v>40</v>
      </c>
      <c r="C8" s="1">
        <v>5</v>
      </c>
      <c r="D8" s="1">
        <v>4</v>
      </c>
      <c r="E8" s="1">
        <f>B8*C8*D8</f>
        <v>800</v>
      </c>
      <c r="F8" s="1"/>
      <c r="G8" s="1"/>
    </row>
    <row r="9" spans="5:7" ht="12.75">
      <c r="E9" s="9">
        <f>SUM(E7:E8)</f>
        <v>1310</v>
      </c>
      <c r="F9" s="10">
        <v>149</v>
      </c>
      <c r="G9" s="10">
        <v>161</v>
      </c>
    </row>
    <row r="11" ht="12.75">
      <c r="A11" t="s">
        <v>31</v>
      </c>
    </row>
    <row r="13" spans="1:7" ht="12.75">
      <c r="A13" s="1"/>
      <c r="B13" s="11" t="s">
        <v>34</v>
      </c>
      <c r="C13" s="11" t="s">
        <v>35</v>
      </c>
      <c r="D13" s="11" t="s">
        <v>36</v>
      </c>
      <c r="E13" s="11" t="s">
        <v>37</v>
      </c>
      <c r="F13" s="18" t="s">
        <v>69</v>
      </c>
      <c r="G13" s="18" t="s">
        <v>70</v>
      </c>
    </row>
    <row r="14" spans="1:5" ht="12.75">
      <c r="A14" t="s">
        <v>29</v>
      </c>
      <c r="B14">
        <v>12</v>
      </c>
      <c r="C14">
        <v>5</v>
      </c>
      <c r="D14">
        <v>8.5</v>
      </c>
      <c r="E14">
        <f>B14*C14*D14</f>
        <v>510</v>
      </c>
    </row>
    <row r="15" spans="1:5" ht="12.75">
      <c r="A15" t="s">
        <v>32</v>
      </c>
      <c r="B15">
        <v>40</v>
      </c>
      <c r="C15">
        <v>1</v>
      </c>
      <c r="D15">
        <v>4</v>
      </c>
      <c r="E15">
        <f>B15*C15*D15</f>
        <v>160</v>
      </c>
    </row>
    <row r="16" spans="1:7" ht="12.75">
      <c r="A16" s="1" t="s">
        <v>33</v>
      </c>
      <c r="B16" s="1">
        <v>40</v>
      </c>
      <c r="C16" s="1">
        <v>4</v>
      </c>
      <c r="D16" s="1">
        <v>1.5</v>
      </c>
      <c r="E16" s="1">
        <f>B16*C16*D16</f>
        <v>240</v>
      </c>
      <c r="F16" s="1"/>
      <c r="G16" s="1"/>
    </row>
    <row r="17" spans="5:7" ht="12.75">
      <c r="E17">
        <f>SUM(E14:E16)</f>
        <v>910</v>
      </c>
      <c r="F17" s="10">
        <f>ROUND(F9/E9*E17,0)</f>
        <v>104</v>
      </c>
      <c r="G17" s="10">
        <f>ROUND(G9/E9*E17,0)</f>
        <v>112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40">
      <selection activeCell="K16" sqref="K16"/>
    </sheetView>
  </sheetViews>
  <sheetFormatPr defaultColWidth="11.00390625" defaultRowHeight="12.75"/>
  <cols>
    <col min="1" max="1" width="7.00390625" style="0" customWidth="1"/>
    <col min="2" max="2" width="22.125" style="0" customWidth="1"/>
  </cols>
  <sheetData>
    <row r="1" ht="12.75">
      <c r="A1" s="12" t="s">
        <v>38</v>
      </c>
    </row>
    <row r="2" spans="1:9" ht="12.75">
      <c r="A2" s="12" t="s">
        <v>39</v>
      </c>
      <c r="I2" s="58" t="s">
        <v>126</v>
      </c>
    </row>
    <row r="5" ht="12.75">
      <c r="A5" s="12" t="s">
        <v>40</v>
      </c>
    </row>
    <row r="7" ht="12.75">
      <c r="A7" s="12" t="s">
        <v>122</v>
      </c>
    </row>
    <row r="8" spans="8:9" ht="12.75">
      <c r="H8" s="60" t="s">
        <v>55</v>
      </c>
      <c r="I8" s="61"/>
    </row>
    <row r="9" spans="1:9" ht="12.75">
      <c r="A9" s="13" t="s">
        <v>41</v>
      </c>
      <c r="B9" s="33" t="s">
        <v>42</v>
      </c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28" t="s">
        <v>120</v>
      </c>
      <c r="I9" s="30" t="s">
        <v>121</v>
      </c>
    </row>
    <row r="10" spans="1:9" ht="12.75">
      <c r="A10" s="14">
        <v>1</v>
      </c>
      <c r="B10" s="34" t="s">
        <v>43</v>
      </c>
      <c r="C10" s="31">
        <v>69</v>
      </c>
      <c r="D10" s="31">
        <v>82</v>
      </c>
      <c r="E10" s="31">
        <v>94</v>
      </c>
      <c r="F10" s="31">
        <v>106</v>
      </c>
      <c r="G10" s="31">
        <v>118</v>
      </c>
      <c r="H10" s="29">
        <v>37</v>
      </c>
      <c r="I10" s="31">
        <v>45</v>
      </c>
    </row>
    <row r="11" spans="1:12" ht="12.75">
      <c r="A11" s="14">
        <v>2</v>
      </c>
      <c r="B11" s="34" t="s">
        <v>44</v>
      </c>
      <c r="C11" s="31">
        <v>72</v>
      </c>
      <c r="D11" s="31">
        <v>85</v>
      </c>
      <c r="E11" s="31">
        <v>97</v>
      </c>
      <c r="F11" s="31">
        <v>109</v>
      </c>
      <c r="G11" s="31">
        <v>121</v>
      </c>
      <c r="H11" s="29">
        <v>40</v>
      </c>
      <c r="I11" s="31">
        <v>48</v>
      </c>
      <c r="J11" s="10"/>
      <c r="K11" s="10"/>
      <c r="L11" s="10"/>
    </row>
    <row r="12" spans="1:12" ht="12.75">
      <c r="A12" s="14">
        <v>3</v>
      </c>
      <c r="B12" s="34" t="s">
        <v>45</v>
      </c>
      <c r="C12" s="31">
        <v>75</v>
      </c>
      <c r="D12" s="31">
        <v>88</v>
      </c>
      <c r="E12" s="31">
        <v>100</v>
      </c>
      <c r="F12" s="31">
        <v>112</v>
      </c>
      <c r="G12" s="31">
        <v>124</v>
      </c>
      <c r="H12" s="29">
        <v>43</v>
      </c>
      <c r="I12" s="31">
        <v>51</v>
      </c>
      <c r="J12" s="10"/>
      <c r="K12" s="10"/>
      <c r="L12" s="10"/>
    </row>
    <row r="13" spans="1:12" ht="12.75">
      <c r="A13" s="14">
        <v>4</v>
      </c>
      <c r="B13" s="34" t="s">
        <v>46</v>
      </c>
      <c r="C13" s="31">
        <v>78</v>
      </c>
      <c r="D13" s="31">
        <v>91</v>
      </c>
      <c r="E13" s="31">
        <v>103</v>
      </c>
      <c r="F13" s="31">
        <v>115</v>
      </c>
      <c r="G13" s="31">
        <v>127</v>
      </c>
      <c r="H13" s="29">
        <v>46</v>
      </c>
      <c r="I13" s="31">
        <v>54</v>
      </c>
      <c r="J13" s="10"/>
      <c r="K13" s="10"/>
      <c r="L13" s="10"/>
    </row>
    <row r="14" spans="1:12" ht="12.75">
      <c r="A14" s="14">
        <v>5</v>
      </c>
      <c r="B14" s="34" t="s">
        <v>47</v>
      </c>
      <c r="C14" s="31">
        <v>84</v>
      </c>
      <c r="D14" s="31">
        <v>97</v>
      </c>
      <c r="E14" s="31">
        <v>109</v>
      </c>
      <c r="F14" s="31">
        <v>121</v>
      </c>
      <c r="G14" s="31">
        <v>133</v>
      </c>
      <c r="H14" s="29">
        <v>52</v>
      </c>
      <c r="I14" s="31">
        <v>60</v>
      </c>
      <c r="J14" s="10"/>
      <c r="K14" s="10"/>
      <c r="L14" s="10"/>
    </row>
    <row r="15" spans="1:12" ht="12.75">
      <c r="A15" s="14">
        <v>6</v>
      </c>
      <c r="B15" s="34" t="s">
        <v>48</v>
      </c>
      <c r="C15" s="31">
        <v>90</v>
      </c>
      <c r="D15" s="31">
        <v>103</v>
      </c>
      <c r="E15" s="31">
        <v>115</v>
      </c>
      <c r="F15" s="31">
        <v>127</v>
      </c>
      <c r="G15" s="31">
        <v>139</v>
      </c>
      <c r="H15" s="29">
        <v>58</v>
      </c>
      <c r="I15" s="31">
        <v>66</v>
      </c>
      <c r="J15" s="10"/>
      <c r="K15" s="10"/>
      <c r="L15" s="10"/>
    </row>
    <row r="16" spans="1:12" ht="12.75">
      <c r="A16" s="14">
        <v>7</v>
      </c>
      <c r="B16" s="34" t="s">
        <v>49</v>
      </c>
      <c r="C16" s="31">
        <v>99</v>
      </c>
      <c r="D16" s="31">
        <v>112</v>
      </c>
      <c r="E16" s="31">
        <v>124</v>
      </c>
      <c r="F16" s="31">
        <v>136</v>
      </c>
      <c r="G16" s="31">
        <v>148</v>
      </c>
      <c r="H16" s="29">
        <v>67</v>
      </c>
      <c r="I16" s="31">
        <v>75</v>
      </c>
      <c r="J16" s="10"/>
      <c r="K16" s="10"/>
      <c r="L16" s="10"/>
    </row>
    <row r="17" spans="1:12" ht="12.75">
      <c r="A17" s="14">
        <v>8</v>
      </c>
      <c r="B17" s="34" t="s">
        <v>50</v>
      </c>
      <c r="C17" s="31">
        <v>108</v>
      </c>
      <c r="D17" s="31">
        <v>121</v>
      </c>
      <c r="E17" s="31">
        <v>133</v>
      </c>
      <c r="F17" s="31">
        <v>145</v>
      </c>
      <c r="G17" s="31">
        <v>157</v>
      </c>
      <c r="H17" s="29">
        <v>76</v>
      </c>
      <c r="I17" s="31">
        <v>84</v>
      </c>
      <c r="J17" s="10"/>
      <c r="K17" s="10"/>
      <c r="L17" s="10"/>
    </row>
    <row r="18" spans="1:12" ht="12.75">
      <c r="A18" s="14">
        <v>9</v>
      </c>
      <c r="B18" s="34" t="s">
        <v>51</v>
      </c>
      <c r="C18" s="31">
        <v>120</v>
      </c>
      <c r="D18" s="31">
        <v>133</v>
      </c>
      <c r="E18" s="31">
        <v>145</v>
      </c>
      <c r="F18" s="31">
        <v>157</v>
      </c>
      <c r="G18" s="31">
        <v>169</v>
      </c>
      <c r="H18" s="29">
        <v>88</v>
      </c>
      <c r="I18" s="31">
        <v>96</v>
      </c>
      <c r="J18" s="10"/>
      <c r="K18" s="10"/>
      <c r="L18" s="10"/>
    </row>
    <row r="19" spans="1:12" ht="12.75">
      <c r="A19" s="14">
        <v>10</v>
      </c>
      <c r="B19" s="34" t="s">
        <v>52</v>
      </c>
      <c r="C19" s="31">
        <v>129</v>
      </c>
      <c r="D19" s="31">
        <v>142</v>
      </c>
      <c r="E19" s="31">
        <v>154</v>
      </c>
      <c r="F19" s="31">
        <v>166</v>
      </c>
      <c r="G19" s="31">
        <v>178</v>
      </c>
      <c r="H19" s="29">
        <v>97</v>
      </c>
      <c r="I19" s="31">
        <v>105</v>
      </c>
      <c r="J19" s="10"/>
      <c r="K19" s="10"/>
      <c r="L19" s="10"/>
    </row>
    <row r="20" spans="1:12" ht="22.5" customHeight="1">
      <c r="A20" s="14">
        <v>11</v>
      </c>
      <c r="B20" s="35" t="s">
        <v>53</v>
      </c>
      <c r="C20" s="31">
        <v>136</v>
      </c>
      <c r="D20" s="31">
        <v>149</v>
      </c>
      <c r="E20" s="31">
        <v>161</v>
      </c>
      <c r="F20" s="31">
        <v>173</v>
      </c>
      <c r="G20" s="31">
        <v>185</v>
      </c>
      <c r="H20" s="29">
        <v>104</v>
      </c>
      <c r="I20" s="31">
        <v>112</v>
      </c>
      <c r="J20" s="10"/>
      <c r="K20" s="10"/>
      <c r="L20" s="10"/>
    </row>
    <row r="24" spans="1:3" ht="12.75">
      <c r="A24" s="12" t="s">
        <v>54</v>
      </c>
      <c r="C24" s="17">
        <v>0.03</v>
      </c>
    </row>
    <row r="25" spans="8:9" ht="12.75">
      <c r="H25" s="62" t="s">
        <v>55</v>
      </c>
      <c r="I25" s="63"/>
    </row>
    <row r="26" spans="1:9" ht="12.75">
      <c r="A26" s="13" t="s">
        <v>41</v>
      </c>
      <c r="B26" s="33" t="s">
        <v>42</v>
      </c>
      <c r="C26" s="32" t="s">
        <v>1</v>
      </c>
      <c r="D26" s="32" t="s">
        <v>2</v>
      </c>
      <c r="E26" s="32" t="s">
        <v>3</v>
      </c>
      <c r="F26" s="32" t="s">
        <v>4</v>
      </c>
      <c r="G26" s="32" t="s">
        <v>5</v>
      </c>
      <c r="H26" s="28" t="s">
        <v>120</v>
      </c>
      <c r="I26" s="30" t="s">
        <v>121</v>
      </c>
    </row>
    <row r="27" spans="1:9" ht="12.75">
      <c r="A27" s="14">
        <v>1</v>
      </c>
      <c r="B27" s="34" t="s">
        <v>43</v>
      </c>
      <c r="C27" s="31">
        <f aca="true" t="shared" si="0" ref="C27:G37">ROUND((C10*$C$24)+C10,0)</f>
        <v>71</v>
      </c>
      <c r="D27" s="31">
        <f t="shared" si="0"/>
        <v>84</v>
      </c>
      <c r="E27" s="31">
        <f t="shared" si="0"/>
        <v>97</v>
      </c>
      <c r="F27" s="31">
        <f t="shared" si="0"/>
        <v>109</v>
      </c>
      <c r="G27" s="31">
        <f t="shared" si="0"/>
        <v>122</v>
      </c>
      <c r="H27" s="29">
        <f aca="true" t="shared" si="1" ref="H27:I37">ROUND((H10*$C$24)+H10,0)</f>
        <v>38</v>
      </c>
      <c r="I27" s="31">
        <f t="shared" si="1"/>
        <v>46</v>
      </c>
    </row>
    <row r="28" spans="1:14" ht="12.75">
      <c r="A28" s="14">
        <v>2</v>
      </c>
      <c r="B28" s="34" t="s">
        <v>44</v>
      </c>
      <c r="C28" s="31">
        <f t="shared" si="0"/>
        <v>74</v>
      </c>
      <c r="D28" s="31">
        <f t="shared" si="0"/>
        <v>88</v>
      </c>
      <c r="E28" s="31">
        <f t="shared" si="0"/>
        <v>100</v>
      </c>
      <c r="F28" s="31">
        <f t="shared" si="0"/>
        <v>112</v>
      </c>
      <c r="G28" s="31">
        <f t="shared" si="0"/>
        <v>125</v>
      </c>
      <c r="H28" s="29">
        <f t="shared" si="1"/>
        <v>41</v>
      </c>
      <c r="I28" s="31">
        <f t="shared" si="1"/>
        <v>49</v>
      </c>
      <c r="J28" s="10"/>
      <c r="K28" s="10"/>
      <c r="L28" s="10"/>
      <c r="M28" s="10"/>
      <c r="N28" s="10"/>
    </row>
    <row r="29" spans="1:14" ht="12.75">
      <c r="A29" s="14">
        <v>3</v>
      </c>
      <c r="B29" s="34" t="s">
        <v>45</v>
      </c>
      <c r="C29" s="31">
        <f t="shared" si="0"/>
        <v>77</v>
      </c>
      <c r="D29" s="31">
        <f t="shared" si="0"/>
        <v>91</v>
      </c>
      <c r="E29" s="31">
        <f t="shared" si="0"/>
        <v>103</v>
      </c>
      <c r="F29" s="31">
        <f t="shared" si="0"/>
        <v>115</v>
      </c>
      <c r="G29" s="31">
        <f t="shared" si="0"/>
        <v>128</v>
      </c>
      <c r="H29" s="29">
        <f t="shared" si="1"/>
        <v>44</v>
      </c>
      <c r="I29" s="31">
        <f t="shared" si="1"/>
        <v>53</v>
      </c>
      <c r="J29" s="10"/>
      <c r="K29" s="10"/>
      <c r="L29" s="10"/>
      <c r="M29" s="10"/>
      <c r="N29" s="10"/>
    </row>
    <row r="30" spans="1:14" ht="12.75">
      <c r="A30" s="14">
        <v>4</v>
      </c>
      <c r="B30" s="34" t="s">
        <v>46</v>
      </c>
      <c r="C30" s="31">
        <f t="shared" si="0"/>
        <v>80</v>
      </c>
      <c r="D30" s="31">
        <f t="shared" si="0"/>
        <v>94</v>
      </c>
      <c r="E30" s="31">
        <f t="shared" si="0"/>
        <v>106</v>
      </c>
      <c r="F30" s="31">
        <f t="shared" si="0"/>
        <v>118</v>
      </c>
      <c r="G30" s="31">
        <f t="shared" si="0"/>
        <v>131</v>
      </c>
      <c r="H30" s="29">
        <f t="shared" si="1"/>
        <v>47</v>
      </c>
      <c r="I30" s="31">
        <f t="shared" si="1"/>
        <v>56</v>
      </c>
      <c r="J30" s="10"/>
      <c r="K30" s="10"/>
      <c r="L30" s="10"/>
      <c r="M30" s="10"/>
      <c r="N30" s="10"/>
    </row>
    <row r="31" spans="1:14" ht="12.75">
      <c r="A31" s="14">
        <v>5</v>
      </c>
      <c r="B31" s="34" t="s">
        <v>47</v>
      </c>
      <c r="C31" s="31">
        <f t="shared" si="0"/>
        <v>87</v>
      </c>
      <c r="D31" s="31">
        <f t="shared" si="0"/>
        <v>100</v>
      </c>
      <c r="E31" s="31">
        <f t="shared" si="0"/>
        <v>112</v>
      </c>
      <c r="F31" s="31">
        <f t="shared" si="0"/>
        <v>125</v>
      </c>
      <c r="G31" s="31">
        <f t="shared" si="0"/>
        <v>137</v>
      </c>
      <c r="H31" s="29">
        <f t="shared" si="1"/>
        <v>54</v>
      </c>
      <c r="I31" s="31">
        <f t="shared" si="1"/>
        <v>62</v>
      </c>
      <c r="J31" s="10"/>
      <c r="K31" s="10"/>
      <c r="L31" s="10"/>
      <c r="M31" s="10"/>
      <c r="N31" s="10"/>
    </row>
    <row r="32" spans="1:14" ht="12.75">
      <c r="A32" s="14">
        <v>6</v>
      </c>
      <c r="B32" s="34" t="s">
        <v>48</v>
      </c>
      <c r="C32" s="31">
        <f t="shared" si="0"/>
        <v>93</v>
      </c>
      <c r="D32" s="31">
        <f t="shared" si="0"/>
        <v>106</v>
      </c>
      <c r="E32" s="31">
        <f t="shared" si="0"/>
        <v>118</v>
      </c>
      <c r="F32" s="31">
        <f t="shared" si="0"/>
        <v>131</v>
      </c>
      <c r="G32" s="31">
        <f t="shared" si="0"/>
        <v>143</v>
      </c>
      <c r="H32" s="29">
        <f t="shared" si="1"/>
        <v>60</v>
      </c>
      <c r="I32" s="31">
        <f t="shared" si="1"/>
        <v>68</v>
      </c>
      <c r="J32" s="10"/>
      <c r="K32" s="10"/>
      <c r="L32" s="10"/>
      <c r="M32" s="10"/>
      <c r="N32" s="10"/>
    </row>
    <row r="33" spans="1:14" ht="12.75">
      <c r="A33" s="14">
        <v>7</v>
      </c>
      <c r="B33" s="34" t="s">
        <v>49</v>
      </c>
      <c r="C33" s="31">
        <f t="shared" si="0"/>
        <v>102</v>
      </c>
      <c r="D33" s="31">
        <f t="shared" si="0"/>
        <v>115</v>
      </c>
      <c r="E33" s="31">
        <f t="shared" si="0"/>
        <v>128</v>
      </c>
      <c r="F33" s="31">
        <f t="shared" si="0"/>
        <v>140</v>
      </c>
      <c r="G33" s="31">
        <f t="shared" si="0"/>
        <v>152</v>
      </c>
      <c r="H33" s="29">
        <f t="shared" si="1"/>
        <v>69</v>
      </c>
      <c r="I33" s="31">
        <f t="shared" si="1"/>
        <v>77</v>
      </c>
      <c r="J33" s="10"/>
      <c r="K33" s="10"/>
      <c r="L33" s="10"/>
      <c r="M33" s="10"/>
      <c r="N33" s="10"/>
    </row>
    <row r="34" spans="1:14" ht="12.75">
      <c r="A34" s="14">
        <v>8</v>
      </c>
      <c r="B34" s="34" t="s">
        <v>50</v>
      </c>
      <c r="C34" s="31">
        <f t="shared" si="0"/>
        <v>111</v>
      </c>
      <c r="D34" s="31">
        <f t="shared" si="0"/>
        <v>125</v>
      </c>
      <c r="E34" s="31">
        <f t="shared" si="0"/>
        <v>137</v>
      </c>
      <c r="F34" s="31">
        <f t="shared" si="0"/>
        <v>149</v>
      </c>
      <c r="G34" s="31">
        <f t="shared" si="0"/>
        <v>162</v>
      </c>
      <c r="H34" s="29">
        <f t="shared" si="1"/>
        <v>78</v>
      </c>
      <c r="I34" s="31">
        <f t="shared" si="1"/>
        <v>87</v>
      </c>
      <c r="J34" s="10"/>
      <c r="K34" s="10"/>
      <c r="L34" s="10"/>
      <c r="M34" s="10"/>
      <c r="N34" s="10"/>
    </row>
    <row r="35" spans="1:14" ht="12.75">
      <c r="A35" s="14">
        <v>9</v>
      </c>
      <c r="B35" s="34" t="s">
        <v>51</v>
      </c>
      <c r="C35" s="31">
        <f t="shared" si="0"/>
        <v>124</v>
      </c>
      <c r="D35" s="31">
        <f t="shared" si="0"/>
        <v>137</v>
      </c>
      <c r="E35" s="31">
        <f t="shared" si="0"/>
        <v>149</v>
      </c>
      <c r="F35" s="31">
        <f t="shared" si="0"/>
        <v>162</v>
      </c>
      <c r="G35" s="31">
        <f t="shared" si="0"/>
        <v>174</v>
      </c>
      <c r="H35" s="29">
        <f t="shared" si="1"/>
        <v>91</v>
      </c>
      <c r="I35" s="31">
        <f t="shared" si="1"/>
        <v>99</v>
      </c>
      <c r="J35" s="10"/>
      <c r="K35" s="10"/>
      <c r="L35" s="10"/>
      <c r="M35" s="10"/>
      <c r="N35" s="10"/>
    </row>
    <row r="36" spans="1:14" ht="12.75">
      <c r="A36" s="14">
        <v>10</v>
      </c>
      <c r="B36" s="34" t="s">
        <v>52</v>
      </c>
      <c r="C36" s="31">
        <f t="shared" si="0"/>
        <v>133</v>
      </c>
      <c r="D36" s="31">
        <f t="shared" si="0"/>
        <v>146</v>
      </c>
      <c r="E36" s="31">
        <f t="shared" si="0"/>
        <v>159</v>
      </c>
      <c r="F36" s="31">
        <f t="shared" si="0"/>
        <v>171</v>
      </c>
      <c r="G36" s="31">
        <f t="shared" si="0"/>
        <v>183</v>
      </c>
      <c r="H36" s="29">
        <f t="shared" si="1"/>
        <v>100</v>
      </c>
      <c r="I36" s="31">
        <f t="shared" si="1"/>
        <v>108</v>
      </c>
      <c r="J36" s="10"/>
      <c r="K36" s="10"/>
      <c r="L36" s="10"/>
      <c r="M36" s="10"/>
      <c r="N36" s="10"/>
    </row>
    <row r="37" spans="1:14" ht="23.25" customHeight="1">
      <c r="A37" s="14">
        <v>11</v>
      </c>
      <c r="B37" s="35" t="s">
        <v>53</v>
      </c>
      <c r="C37" s="31">
        <f t="shared" si="0"/>
        <v>140</v>
      </c>
      <c r="D37" s="31">
        <f t="shared" si="0"/>
        <v>153</v>
      </c>
      <c r="E37" s="31">
        <f t="shared" si="0"/>
        <v>166</v>
      </c>
      <c r="F37" s="31">
        <f t="shared" si="0"/>
        <v>178</v>
      </c>
      <c r="G37" s="31">
        <f t="shared" si="0"/>
        <v>191</v>
      </c>
      <c r="H37" s="29">
        <f t="shared" si="1"/>
        <v>107</v>
      </c>
      <c r="I37" s="31">
        <f t="shared" si="1"/>
        <v>115</v>
      </c>
      <c r="J37" s="10"/>
      <c r="K37" s="10"/>
      <c r="L37" s="10"/>
      <c r="M37" s="10"/>
      <c r="N37" s="10"/>
    </row>
    <row r="41" spans="1:3" ht="12.75">
      <c r="A41" s="12" t="s">
        <v>119</v>
      </c>
      <c r="C41" s="17">
        <v>0.02</v>
      </c>
    </row>
    <row r="42" spans="8:9" ht="12.75">
      <c r="H42" s="62" t="s">
        <v>55</v>
      </c>
      <c r="I42" s="63"/>
    </row>
    <row r="43" spans="1:9" ht="12.75">
      <c r="A43" s="13" t="s">
        <v>41</v>
      </c>
      <c r="B43" s="33" t="s">
        <v>42</v>
      </c>
      <c r="C43" s="32" t="s">
        <v>1</v>
      </c>
      <c r="D43" s="32" t="s">
        <v>2</v>
      </c>
      <c r="E43" s="32" t="s">
        <v>3</v>
      </c>
      <c r="F43" s="32" t="s">
        <v>4</v>
      </c>
      <c r="G43" s="32" t="s">
        <v>5</v>
      </c>
      <c r="H43" s="28" t="s">
        <v>120</v>
      </c>
      <c r="I43" s="30" t="s">
        <v>121</v>
      </c>
    </row>
    <row r="44" spans="1:9" ht="12.75">
      <c r="A44" s="14">
        <v>1</v>
      </c>
      <c r="B44" s="34" t="s">
        <v>43</v>
      </c>
      <c r="C44" s="31">
        <f aca="true" t="shared" si="2" ref="C44:G54">ROUND((C27*$C$41)+C27,0)</f>
        <v>72</v>
      </c>
      <c r="D44" s="31">
        <f t="shared" si="2"/>
        <v>86</v>
      </c>
      <c r="E44" s="31">
        <f t="shared" si="2"/>
        <v>99</v>
      </c>
      <c r="F44" s="31">
        <f t="shared" si="2"/>
        <v>111</v>
      </c>
      <c r="G44" s="31">
        <f t="shared" si="2"/>
        <v>124</v>
      </c>
      <c r="H44" s="29">
        <f aca="true" t="shared" si="3" ref="H44:I54">ROUND((H27*$C$41)+H27,0)</f>
        <v>39</v>
      </c>
      <c r="I44" s="31">
        <f t="shared" si="3"/>
        <v>47</v>
      </c>
    </row>
    <row r="45" spans="1:9" ht="12.75">
      <c r="A45" s="14">
        <v>2</v>
      </c>
      <c r="B45" s="34" t="s">
        <v>44</v>
      </c>
      <c r="C45" s="31">
        <f t="shared" si="2"/>
        <v>75</v>
      </c>
      <c r="D45" s="31">
        <f t="shared" si="2"/>
        <v>90</v>
      </c>
      <c r="E45" s="31">
        <f t="shared" si="2"/>
        <v>102</v>
      </c>
      <c r="F45" s="31">
        <f t="shared" si="2"/>
        <v>114</v>
      </c>
      <c r="G45" s="31">
        <f t="shared" si="2"/>
        <v>128</v>
      </c>
      <c r="H45" s="29">
        <f t="shared" si="3"/>
        <v>42</v>
      </c>
      <c r="I45" s="31">
        <f t="shared" si="3"/>
        <v>50</v>
      </c>
    </row>
    <row r="46" spans="1:9" ht="12.75">
      <c r="A46" s="14">
        <v>3</v>
      </c>
      <c r="B46" s="34" t="s">
        <v>45</v>
      </c>
      <c r="C46" s="31">
        <f t="shared" si="2"/>
        <v>79</v>
      </c>
      <c r="D46" s="31">
        <f t="shared" si="2"/>
        <v>93</v>
      </c>
      <c r="E46" s="31">
        <f t="shared" si="2"/>
        <v>105</v>
      </c>
      <c r="F46" s="31">
        <f t="shared" si="2"/>
        <v>117</v>
      </c>
      <c r="G46" s="31">
        <f t="shared" si="2"/>
        <v>131</v>
      </c>
      <c r="H46" s="29">
        <f t="shared" si="3"/>
        <v>45</v>
      </c>
      <c r="I46" s="31">
        <f t="shared" si="3"/>
        <v>54</v>
      </c>
    </row>
    <row r="47" spans="1:9" ht="12.75">
      <c r="A47" s="14">
        <v>4</v>
      </c>
      <c r="B47" s="34" t="s">
        <v>46</v>
      </c>
      <c r="C47" s="31">
        <f t="shared" si="2"/>
        <v>82</v>
      </c>
      <c r="D47" s="31">
        <f t="shared" si="2"/>
        <v>96</v>
      </c>
      <c r="E47" s="31">
        <f t="shared" si="2"/>
        <v>108</v>
      </c>
      <c r="F47" s="31">
        <f t="shared" si="2"/>
        <v>120</v>
      </c>
      <c r="G47" s="31">
        <f t="shared" si="2"/>
        <v>134</v>
      </c>
      <c r="H47" s="29">
        <f t="shared" si="3"/>
        <v>48</v>
      </c>
      <c r="I47" s="31">
        <f t="shared" si="3"/>
        <v>57</v>
      </c>
    </row>
    <row r="48" spans="1:9" ht="12.75">
      <c r="A48" s="14">
        <v>5</v>
      </c>
      <c r="B48" s="34" t="s">
        <v>47</v>
      </c>
      <c r="C48" s="31">
        <f t="shared" si="2"/>
        <v>89</v>
      </c>
      <c r="D48" s="31">
        <f t="shared" si="2"/>
        <v>102</v>
      </c>
      <c r="E48" s="31">
        <f t="shared" si="2"/>
        <v>114</v>
      </c>
      <c r="F48" s="31">
        <f t="shared" si="2"/>
        <v>128</v>
      </c>
      <c r="G48" s="31">
        <f t="shared" si="2"/>
        <v>140</v>
      </c>
      <c r="H48" s="29">
        <f t="shared" si="3"/>
        <v>55</v>
      </c>
      <c r="I48" s="31">
        <f t="shared" si="3"/>
        <v>63</v>
      </c>
    </row>
    <row r="49" spans="1:9" ht="12.75">
      <c r="A49" s="14">
        <v>6</v>
      </c>
      <c r="B49" s="34" t="s">
        <v>48</v>
      </c>
      <c r="C49" s="31">
        <f t="shared" si="2"/>
        <v>95</v>
      </c>
      <c r="D49" s="31">
        <f t="shared" si="2"/>
        <v>108</v>
      </c>
      <c r="E49" s="31">
        <f t="shared" si="2"/>
        <v>120</v>
      </c>
      <c r="F49" s="31">
        <f t="shared" si="2"/>
        <v>134</v>
      </c>
      <c r="G49" s="31">
        <f t="shared" si="2"/>
        <v>146</v>
      </c>
      <c r="H49" s="29">
        <f t="shared" si="3"/>
        <v>61</v>
      </c>
      <c r="I49" s="31">
        <f t="shared" si="3"/>
        <v>69</v>
      </c>
    </row>
    <row r="50" spans="1:9" ht="12.75">
      <c r="A50" s="14">
        <v>7</v>
      </c>
      <c r="B50" s="34" t="s">
        <v>49</v>
      </c>
      <c r="C50" s="31">
        <f t="shared" si="2"/>
        <v>104</v>
      </c>
      <c r="D50" s="31">
        <f t="shared" si="2"/>
        <v>117</v>
      </c>
      <c r="E50" s="31">
        <f t="shared" si="2"/>
        <v>131</v>
      </c>
      <c r="F50" s="31">
        <f t="shared" si="2"/>
        <v>143</v>
      </c>
      <c r="G50" s="31">
        <f t="shared" si="2"/>
        <v>155</v>
      </c>
      <c r="H50" s="29">
        <f t="shared" si="3"/>
        <v>70</v>
      </c>
      <c r="I50" s="31">
        <f t="shared" si="3"/>
        <v>79</v>
      </c>
    </row>
    <row r="51" spans="1:9" ht="12.75">
      <c r="A51" s="14">
        <v>8</v>
      </c>
      <c r="B51" s="34" t="s">
        <v>50</v>
      </c>
      <c r="C51" s="31">
        <f t="shared" si="2"/>
        <v>113</v>
      </c>
      <c r="D51" s="31">
        <f t="shared" si="2"/>
        <v>128</v>
      </c>
      <c r="E51" s="31">
        <f t="shared" si="2"/>
        <v>140</v>
      </c>
      <c r="F51" s="31">
        <f t="shared" si="2"/>
        <v>152</v>
      </c>
      <c r="G51" s="31">
        <f t="shared" si="2"/>
        <v>165</v>
      </c>
      <c r="H51" s="29">
        <f t="shared" si="3"/>
        <v>80</v>
      </c>
      <c r="I51" s="31">
        <f t="shared" si="3"/>
        <v>89</v>
      </c>
    </row>
    <row r="52" spans="1:9" ht="12.75">
      <c r="A52" s="14">
        <v>9</v>
      </c>
      <c r="B52" s="34" t="s">
        <v>51</v>
      </c>
      <c r="C52" s="31">
        <f t="shared" si="2"/>
        <v>126</v>
      </c>
      <c r="D52" s="31">
        <f t="shared" si="2"/>
        <v>140</v>
      </c>
      <c r="E52" s="31">
        <f t="shared" si="2"/>
        <v>152</v>
      </c>
      <c r="F52" s="31">
        <f t="shared" si="2"/>
        <v>165</v>
      </c>
      <c r="G52" s="31">
        <f t="shared" si="2"/>
        <v>177</v>
      </c>
      <c r="H52" s="29">
        <f t="shared" si="3"/>
        <v>93</v>
      </c>
      <c r="I52" s="31">
        <f t="shared" si="3"/>
        <v>101</v>
      </c>
    </row>
    <row r="53" spans="1:9" ht="12.75">
      <c r="A53" s="14">
        <v>10</v>
      </c>
      <c r="B53" s="34" t="s">
        <v>52</v>
      </c>
      <c r="C53" s="31">
        <f t="shared" si="2"/>
        <v>136</v>
      </c>
      <c r="D53" s="31">
        <f t="shared" si="2"/>
        <v>149</v>
      </c>
      <c r="E53" s="31">
        <f t="shared" si="2"/>
        <v>162</v>
      </c>
      <c r="F53" s="31">
        <f t="shared" si="2"/>
        <v>174</v>
      </c>
      <c r="G53" s="31">
        <f t="shared" si="2"/>
        <v>187</v>
      </c>
      <c r="H53" s="29">
        <f t="shared" si="3"/>
        <v>102</v>
      </c>
      <c r="I53" s="31">
        <f t="shared" si="3"/>
        <v>110</v>
      </c>
    </row>
    <row r="54" spans="1:9" ht="24.75" customHeight="1">
      <c r="A54" s="14">
        <v>11</v>
      </c>
      <c r="B54" s="35" t="s">
        <v>53</v>
      </c>
      <c r="C54" s="31">
        <f t="shared" si="2"/>
        <v>143</v>
      </c>
      <c r="D54" s="31">
        <f t="shared" si="2"/>
        <v>156</v>
      </c>
      <c r="E54" s="31">
        <f t="shared" si="2"/>
        <v>169</v>
      </c>
      <c r="F54" s="31">
        <f t="shared" si="2"/>
        <v>182</v>
      </c>
      <c r="G54" s="31">
        <f t="shared" si="2"/>
        <v>195</v>
      </c>
      <c r="H54" s="29">
        <f t="shared" si="3"/>
        <v>109</v>
      </c>
      <c r="I54" s="31">
        <f t="shared" si="3"/>
        <v>117</v>
      </c>
    </row>
  </sheetData>
  <sheetProtection/>
  <mergeCells count="3">
    <mergeCell ref="H8:I8"/>
    <mergeCell ref="H25:I25"/>
    <mergeCell ref="H42:I4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I10" sqref="I10"/>
    </sheetView>
  </sheetViews>
  <sheetFormatPr defaultColWidth="11.00390625" defaultRowHeight="12.75"/>
  <cols>
    <col min="1" max="1" width="7.00390625" style="0" customWidth="1"/>
    <col min="2" max="2" width="22.125" style="0" customWidth="1"/>
    <col min="10" max="10" width="2.125" style="0" customWidth="1"/>
  </cols>
  <sheetData>
    <row r="1" ht="12.75">
      <c r="A1" s="12" t="s">
        <v>38</v>
      </c>
    </row>
    <row r="2" spans="1:9" ht="12.75">
      <c r="A2" s="12" t="s">
        <v>39</v>
      </c>
      <c r="I2" s="58" t="s">
        <v>126</v>
      </c>
    </row>
    <row r="5" ht="12.75">
      <c r="A5" s="12" t="s">
        <v>40</v>
      </c>
    </row>
    <row r="7" ht="12.75">
      <c r="A7" s="12" t="s">
        <v>122</v>
      </c>
    </row>
    <row r="8" spans="8:11" ht="12.75">
      <c r="H8" s="60" t="s">
        <v>55</v>
      </c>
      <c r="I8" s="61"/>
      <c r="J8" s="25"/>
      <c r="K8" s="27" t="s">
        <v>72</v>
      </c>
    </row>
    <row r="9" spans="1:11" ht="12.75">
      <c r="A9" s="13" t="s">
        <v>41</v>
      </c>
      <c r="B9" s="33" t="s">
        <v>42</v>
      </c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28" t="s">
        <v>120</v>
      </c>
      <c r="I9" s="30" t="s">
        <v>121</v>
      </c>
      <c r="J9" s="24"/>
      <c r="K9" s="24" t="s">
        <v>73</v>
      </c>
    </row>
    <row r="10" spans="1:10" ht="12.75">
      <c r="A10" s="14">
        <v>1</v>
      </c>
      <c r="B10" s="34" t="s">
        <v>43</v>
      </c>
      <c r="C10" s="31">
        <v>69</v>
      </c>
      <c r="D10" s="31">
        <v>82</v>
      </c>
      <c r="E10" s="31">
        <v>94</v>
      </c>
      <c r="F10" s="31">
        <v>106</v>
      </c>
      <c r="G10" s="31">
        <v>118</v>
      </c>
      <c r="H10" s="29">
        <f aca="true" t="shared" si="0" ref="H10:H19">H11-K11</f>
        <v>37</v>
      </c>
      <c r="I10" s="31">
        <f aca="true" t="shared" si="1" ref="I10:I19">I11-K11</f>
        <v>45</v>
      </c>
      <c r="J10" s="10"/>
    </row>
    <row r="11" spans="1:14" ht="12.75">
      <c r="A11" s="14">
        <v>2</v>
      </c>
      <c r="B11" s="34" t="s">
        <v>44</v>
      </c>
      <c r="C11" s="31">
        <v>72</v>
      </c>
      <c r="D11" s="31">
        <v>85</v>
      </c>
      <c r="E11" s="31">
        <v>97</v>
      </c>
      <c r="F11" s="31">
        <v>109</v>
      </c>
      <c r="G11" s="31">
        <v>121</v>
      </c>
      <c r="H11" s="29">
        <f t="shared" si="0"/>
        <v>40</v>
      </c>
      <c r="I11" s="31">
        <f t="shared" si="1"/>
        <v>48</v>
      </c>
      <c r="J11" s="10"/>
      <c r="K11" s="10">
        <f aca="true" t="shared" si="2" ref="K11:K20">G11-G10</f>
        <v>3</v>
      </c>
      <c r="L11" s="10"/>
      <c r="M11" s="10"/>
      <c r="N11" s="10"/>
    </row>
    <row r="12" spans="1:14" ht="12.75">
      <c r="A12" s="14">
        <v>3</v>
      </c>
      <c r="B12" s="34" t="s">
        <v>45</v>
      </c>
      <c r="C12" s="31">
        <v>75</v>
      </c>
      <c r="D12" s="31">
        <v>88</v>
      </c>
      <c r="E12" s="31">
        <v>100</v>
      </c>
      <c r="F12" s="31">
        <v>112</v>
      </c>
      <c r="G12" s="31">
        <v>124</v>
      </c>
      <c r="H12" s="29">
        <f t="shared" si="0"/>
        <v>43</v>
      </c>
      <c r="I12" s="31">
        <f t="shared" si="1"/>
        <v>51</v>
      </c>
      <c r="J12" s="10"/>
      <c r="K12" s="10">
        <f t="shared" si="2"/>
        <v>3</v>
      </c>
      <c r="L12" s="10"/>
      <c r="M12" s="10"/>
      <c r="N12" s="10"/>
    </row>
    <row r="13" spans="1:14" ht="12.75">
      <c r="A13" s="14">
        <v>4</v>
      </c>
      <c r="B13" s="34" t="s">
        <v>46</v>
      </c>
      <c r="C13" s="31">
        <v>78</v>
      </c>
      <c r="D13" s="31">
        <v>91</v>
      </c>
      <c r="E13" s="31">
        <v>103</v>
      </c>
      <c r="F13" s="31">
        <v>115</v>
      </c>
      <c r="G13" s="31">
        <v>127</v>
      </c>
      <c r="H13" s="29">
        <f t="shared" si="0"/>
        <v>46</v>
      </c>
      <c r="I13" s="31">
        <f t="shared" si="1"/>
        <v>54</v>
      </c>
      <c r="J13" s="10"/>
      <c r="K13" s="10">
        <f t="shared" si="2"/>
        <v>3</v>
      </c>
      <c r="L13" s="10"/>
      <c r="M13" s="10"/>
      <c r="N13" s="10"/>
    </row>
    <row r="14" spans="1:14" ht="12.75">
      <c r="A14" s="14">
        <v>5</v>
      </c>
      <c r="B14" s="34" t="s">
        <v>47</v>
      </c>
      <c r="C14" s="31">
        <v>84</v>
      </c>
      <c r="D14" s="31">
        <v>97</v>
      </c>
      <c r="E14" s="31">
        <v>109</v>
      </c>
      <c r="F14" s="31">
        <v>121</v>
      </c>
      <c r="G14" s="31">
        <v>133</v>
      </c>
      <c r="H14" s="29">
        <f t="shared" si="0"/>
        <v>52</v>
      </c>
      <c r="I14" s="31">
        <f t="shared" si="1"/>
        <v>60</v>
      </c>
      <c r="J14" s="10"/>
      <c r="K14" s="10">
        <f t="shared" si="2"/>
        <v>6</v>
      </c>
      <c r="L14" s="10"/>
      <c r="M14" s="10"/>
      <c r="N14" s="10"/>
    </row>
    <row r="15" spans="1:14" ht="12.75">
      <c r="A15" s="14">
        <v>6</v>
      </c>
      <c r="B15" s="34" t="s">
        <v>48</v>
      </c>
      <c r="C15" s="31">
        <v>90</v>
      </c>
      <c r="D15" s="31">
        <v>103</v>
      </c>
      <c r="E15" s="31">
        <v>115</v>
      </c>
      <c r="F15" s="31">
        <v>127</v>
      </c>
      <c r="G15" s="31">
        <v>139</v>
      </c>
      <c r="H15" s="29">
        <f t="shared" si="0"/>
        <v>58</v>
      </c>
      <c r="I15" s="31">
        <f t="shared" si="1"/>
        <v>66</v>
      </c>
      <c r="J15" s="10"/>
      <c r="K15" s="10">
        <f t="shared" si="2"/>
        <v>6</v>
      </c>
      <c r="L15" s="10"/>
      <c r="M15" s="10"/>
      <c r="N15" s="10"/>
    </row>
    <row r="16" spans="1:14" ht="12.75">
      <c r="A16" s="14">
        <v>7</v>
      </c>
      <c r="B16" s="34" t="s">
        <v>49</v>
      </c>
      <c r="C16" s="31">
        <v>99</v>
      </c>
      <c r="D16" s="31">
        <v>112</v>
      </c>
      <c r="E16" s="31">
        <v>124</v>
      </c>
      <c r="F16" s="31">
        <v>136</v>
      </c>
      <c r="G16" s="31">
        <v>148</v>
      </c>
      <c r="H16" s="29">
        <f t="shared" si="0"/>
        <v>67</v>
      </c>
      <c r="I16" s="31">
        <f t="shared" si="1"/>
        <v>75</v>
      </c>
      <c r="J16" s="10"/>
      <c r="K16" s="10">
        <f t="shared" si="2"/>
        <v>9</v>
      </c>
      <c r="L16" s="10"/>
      <c r="M16" s="10"/>
      <c r="N16" s="10"/>
    </row>
    <row r="17" spans="1:14" ht="12.75">
      <c r="A17" s="14">
        <v>8</v>
      </c>
      <c r="B17" s="34" t="s">
        <v>50</v>
      </c>
      <c r="C17" s="31">
        <v>108</v>
      </c>
      <c r="D17" s="31">
        <v>121</v>
      </c>
      <c r="E17" s="31">
        <v>133</v>
      </c>
      <c r="F17" s="31">
        <v>145</v>
      </c>
      <c r="G17" s="31">
        <v>157</v>
      </c>
      <c r="H17" s="29">
        <f t="shared" si="0"/>
        <v>76</v>
      </c>
      <c r="I17" s="31">
        <f t="shared" si="1"/>
        <v>84</v>
      </c>
      <c r="J17" s="10"/>
      <c r="K17" s="10">
        <f t="shared" si="2"/>
        <v>9</v>
      </c>
      <c r="L17" s="10"/>
      <c r="M17" s="10"/>
      <c r="N17" s="10"/>
    </row>
    <row r="18" spans="1:14" ht="12.75">
      <c r="A18" s="14">
        <v>9</v>
      </c>
      <c r="B18" s="34" t="s">
        <v>51</v>
      </c>
      <c r="C18" s="31">
        <v>120</v>
      </c>
      <c r="D18" s="31">
        <v>133</v>
      </c>
      <c r="E18" s="31">
        <v>145</v>
      </c>
      <c r="F18" s="31">
        <v>157</v>
      </c>
      <c r="G18" s="31">
        <v>169</v>
      </c>
      <c r="H18" s="29">
        <f t="shared" si="0"/>
        <v>88</v>
      </c>
      <c r="I18" s="31">
        <f t="shared" si="1"/>
        <v>96</v>
      </c>
      <c r="J18" s="10"/>
      <c r="K18" s="10">
        <f t="shared" si="2"/>
        <v>12</v>
      </c>
      <c r="L18" s="10"/>
      <c r="M18" s="10"/>
      <c r="N18" s="10"/>
    </row>
    <row r="19" spans="1:14" ht="12.75">
      <c r="A19" s="14">
        <v>10</v>
      </c>
      <c r="B19" s="34" t="s">
        <v>52</v>
      </c>
      <c r="C19" s="31">
        <v>129</v>
      </c>
      <c r="D19" s="31">
        <v>142</v>
      </c>
      <c r="E19" s="31">
        <v>154</v>
      </c>
      <c r="F19" s="31">
        <v>166</v>
      </c>
      <c r="G19" s="31">
        <v>178</v>
      </c>
      <c r="H19" s="29">
        <f t="shared" si="0"/>
        <v>97</v>
      </c>
      <c r="I19" s="31">
        <f t="shared" si="1"/>
        <v>105</v>
      </c>
      <c r="J19" s="10"/>
      <c r="K19" s="10">
        <f t="shared" si="2"/>
        <v>9</v>
      </c>
      <c r="L19" s="10"/>
      <c r="M19" s="10"/>
      <c r="N19" s="10"/>
    </row>
    <row r="20" spans="1:14" ht="22.5" customHeight="1">
      <c r="A20" s="14">
        <v>11</v>
      </c>
      <c r="B20" s="35" t="s">
        <v>53</v>
      </c>
      <c r="C20" s="31">
        <v>136</v>
      </c>
      <c r="D20" s="31">
        <v>149</v>
      </c>
      <c r="E20" s="31">
        <v>161</v>
      </c>
      <c r="F20" s="31">
        <v>173</v>
      </c>
      <c r="G20" s="31">
        <v>185</v>
      </c>
      <c r="H20" s="29">
        <f>SUM('Anlage 5'!F17)</f>
        <v>104</v>
      </c>
      <c r="I20" s="31">
        <f>SUM('Anlage 5'!G17)</f>
        <v>112</v>
      </c>
      <c r="J20" s="10"/>
      <c r="K20" s="10">
        <f t="shared" si="2"/>
        <v>7</v>
      </c>
      <c r="L20" s="10"/>
      <c r="M20" s="10"/>
      <c r="N20" s="10"/>
    </row>
    <row r="24" spans="1:3" ht="12.75">
      <c r="A24" s="12" t="s">
        <v>54</v>
      </c>
      <c r="C24" s="17">
        <v>0.03</v>
      </c>
    </row>
    <row r="25" spans="8:10" ht="12.75">
      <c r="H25" s="62" t="s">
        <v>55</v>
      </c>
      <c r="I25" s="63"/>
      <c r="J25" s="26"/>
    </row>
    <row r="26" spans="1:10" ht="12.75">
      <c r="A26" s="13" t="s">
        <v>41</v>
      </c>
      <c r="B26" s="33" t="s">
        <v>42</v>
      </c>
      <c r="C26" s="32" t="s">
        <v>1</v>
      </c>
      <c r="D26" s="32" t="s">
        <v>2</v>
      </c>
      <c r="E26" s="32" t="s">
        <v>3</v>
      </c>
      <c r="F26" s="32" t="s">
        <v>4</v>
      </c>
      <c r="G26" s="32" t="s">
        <v>5</v>
      </c>
      <c r="H26" s="28" t="s">
        <v>120</v>
      </c>
      <c r="I26" s="30" t="s">
        <v>121</v>
      </c>
      <c r="J26" s="24"/>
    </row>
    <row r="27" spans="1:10" ht="12.75">
      <c r="A27" s="14">
        <v>1</v>
      </c>
      <c r="B27" s="34" t="s">
        <v>43</v>
      </c>
      <c r="C27" s="31">
        <f aca="true" t="shared" si="3" ref="C27:I37">ROUND((C10*$C$24)+C10,0)</f>
        <v>71</v>
      </c>
      <c r="D27" s="31">
        <f t="shared" si="3"/>
        <v>84</v>
      </c>
      <c r="E27" s="31">
        <f t="shared" si="3"/>
        <v>97</v>
      </c>
      <c r="F27" s="31">
        <f t="shared" si="3"/>
        <v>109</v>
      </c>
      <c r="G27" s="31">
        <f t="shared" si="3"/>
        <v>122</v>
      </c>
      <c r="H27" s="29">
        <f t="shared" si="3"/>
        <v>38</v>
      </c>
      <c r="I27" s="31">
        <f t="shared" si="3"/>
        <v>46</v>
      </c>
      <c r="J27" s="10"/>
    </row>
    <row r="28" spans="1:16" ht="12.75">
      <c r="A28" s="14">
        <v>2</v>
      </c>
      <c r="B28" s="34" t="s">
        <v>44</v>
      </c>
      <c r="C28" s="31">
        <f t="shared" si="3"/>
        <v>74</v>
      </c>
      <c r="D28" s="31">
        <f t="shared" si="3"/>
        <v>88</v>
      </c>
      <c r="E28" s="31">
        <f t="shared" si="3"/>
        <v>100</v>
      </c>
      <c r="F28" s="31">
        <f t="shared" si="3"/>
        <v>112</v>
      </c>
      <c r="G28" s="31">
        <f t="shared" si="3"/>
        <v>125</v>
      </c>
      <c r="H28" s="29">
        <f t="shared" si="3"/>
        <v>41</v>
      </c>
      <c r="I28" s="31">
        <f t="shared" si="3"/>
        <v>49</v>
      </c>
      <c r="J28" s="10"/>
      <c r="K28" s="10"/>
      <c r="L28" s="10"/>
      <c r="M28" s="10"/>
      <c r="N28" s="10"/>
      <c r="O28" s="10"/>
      <c r="P28" s="10"/>
    </row>
    <row r="29" spans="1:16" ht="12.75">
      <c r="A29" s="14">
        <v>3</v>
      </c>
      <c r="B29" s="34" t="s">
        <v>45</v>
      </c>
      <c r="C29" s="31">
        <f t="shared" si="3"/>
        <v>77</v>
      </c>
      <c r="D29" s="31">
        <f t="shared" si="3"/>
        <v>91</v>
      </c>
      <c r="E29" s="31">
        <f t="shared" si="3"/>
        <v>103</v>
      </c>
      <c r="F29" s="31">
        <f t="shared" si="3"/>
        <v>115</v>
      </c>
      <c r="G29" s="31">
        <f t="shared" si="3"/>
        <v>128</v>
      </c>
      <c r="H29" s="29">
        <f t="shared" si="3"/>
        <v>44</v>
      </c>
      <c r="I29" s="31">
        <f t="shared" si="3"/>
        <v>53</v>
      </c>
      <c r="J29" s="10"/>
      <c r="K29" s="10"/>
      <c r="L29" s="10"/>
      <c r="M29" s="10"/>
      <c r="N29" s="10"/>
      <c r="O29" s="10"/>
      <c r="P29" s="10"/>
    </row>
    <row r="30" spans="1:16" ht="12.75">
      <c r="A30" s="14">
        <v>4</v>
      </c>
      <c r="B30" s="34" t="s">
        <v>46</v>
      </c>
      <c r="C30" s="31">
        <f t="shared" si="3"/>
        <v>80</v>
      </c>
      <c r="D30" s="31">
        <f t="shared" si="3"/>
        <v>94</v>
      </c>
      <c r="E30" s="31">
        <f t="shared" si="3"/>
        <v>106</v>
      </c>
      <c r="F30" s="31">
        <f t="shared" si="3"/>
        <v>118</v>
      </c>
      <c r="G30" s="31">
        <f t="shared" si="3"/>
        <v>131</v>
      </c>
      <c r="H30" s="29">
        <f t="shared" si="3"/>
        <v>47</v>
      </c>
      <c r="I30" s="31">
        <f t="shared" si="3"/>
        <v>56</v>
      </c>
      <c r="J30" s="10"/>
      <c r="K30" s="10"/>
      <c r="L30" s="10"/>
      <c r="M30" s="10"/>
      <c r="N30" s="10"/>
      <c r="O30" s="10"/>
      <c r="P30" s="10"/>
    </row>
    <row r="31" spans="1:16" ht="12.75">
      <c r="A31" s="14">
        <v>5</v>
      </c>
      <c r="B31" s="34" t="s">
        <v>47</v>
      </c>
      <c r="C31" s="31">
        <f t="shared" si="3"/>
        <v>87</v>
      </c>
      <c r="D31" s="31">
        <f t="shared" si="3"/>
        <v>100</v>
      </c>
      <c r="E31" s="31">
        <f t="shared" si="3"/>
        <v>112</v>
      </c>
      <c r="F31" s="31">
        <f t="shared" si="3"/>
        <v>125</v>
      </c>
      <c r="G31" s="31">
        <f t="shared" si="3"/>
        <v>137</v>
      </c>
      <c r="H31" s="29">
        <f t="shared" si="3"/>
        <v>54</v>
      </c>
      <c r="I31" s="31">
        <f t="shared" si="3"/>
        <v>62</v>
      </c>
      <c r="J31" s="10"/>
      <c r="K31" s="10"/>
      <c r="L31" s="10"/>
      <c r="M31" s="10"/>
      <c r="N31" s="10"/>
      <c r="O31" s="10"/>
      <c r="P31" s="10"/>
    </row>
    <row r="32" spans="1:16" ht="12.75">
      <c r="A32" s="14">
        <v>6</v>
      </c>
      <c r="B32" s="34" t="s">
        <v>48</v>
      </c>
      <c r="C32" s="31">
        <f t="shared" si="3"/>
        <v>93</v>
      </c>
      <c r="D32" s="31">
        <f t="shared" si="3"/>
        <v>106</v>
      </c>
      <c r="E32" s="31">
        <f t="shared" si="3"/>
        <v>118</v>
      </c>
      <c r="F32" s="31">
        <f t="shared" si="3"/>
        <v>131</v>
      </c>
      <c r="G32" s="31">
        <f t="shared" si="3"/>
        <v>143</v>
      </c>
      <c r="H32" s="29">
        <f t="shared" si="3"/>
        <v>60</v>
      </c>
      <c r="I32" s="31">
        <f t="shared" si="3"/>
        <v>68</v>
      </c>
      <c r="J32" s="10"/>
      <c r="K32" s="10"/>
      <c r="L32" s="10"/>
      <c r="M32" s="10"/>
      <c r="N32" s="10"/>
      <c r="O32" s="10"/>
      <c r="P32" s="10"/>
    </row>
    <row r="33" spans="1:16" ht="12.75">
      <c r="A33" s="14">
        <v>7</v>
      </c>
      <c r="B33" s="34" t="s">
        <v>49</v>
      </c>
      <c r="C33" s="31">
        <f t="shared" si="3"/>
        <v>102</v>
      </c>
      <c r="D33" s="31">
        <f t="shared" si="3"/>
        <v>115</v>
      </c>
      <c r="E33" s="31">
        <f t="shared" si="3"/>
        <v>128</v>
      </c>
      <c r="F33" s="31">
        <f t="shared" si="3"/>
        <v>140</v>
      </c>
      <c r="G33" s="31">
        <f t="shared" si="3"/>
        <v>152</v>
      </c>
      <c r="H33" s="29">
        <f t="shared" si="3"/>
        <v>69</v>
      </c>
      <c r="I33" s="31">
        <f t="shared" si="3"/>
        <v>77</v>
      </c>
      <c r="J33" s="10"/>
      <c r="K33" s="10"/>
      <c r="L33" s="10"/>
      <c r="M33" s="10"/>
      <c r="N33" s="10"/>
      <c r="O33" s="10"/>
      <c r="P33" s="10"/>
    </row>
    <row r="34" spans="1:16" ht="12.75">
      <c r="A34" s="14">
        <v>8</v>
      </c>
      <c r="B34" s="34" t="s">
        <v>50</v>
      </c>
      <c r="C34" s="31">
        <f t="shared" si="3"/>
        <v>111</v>
      </c>
      <c r="D34" s="31">
        <f t="shared" si="3"/>
        <v>125</v>
      </c>
      <c r="E34" s="31">
        <f t="shared" si="3"/>
        <v>137</v>
      </c>
      <c r="F34" s="31">
        <f t="shared" si="3"/>
        <v>149</v>
      </c>
      <c r="G34" s="31">
        <f t="shared" si="3"/>
        <v>162</v>
      </c>
      <c r="H34" s="29">
        <f t="shared" si="3"/>
        <v>78</v>
      </c>
      <c r="I34" s="31">
        <f t="shared" si="3"/>
        <v>87</v>
      </c>
      <c r="J34" s="10"/>
      <c r="K34" s="10"/>
      <c r="L34" s="10"/>
      <c r="M34" s="10"/>
      <c r="N34" s="10"/>
      <c r="O34" s="10"/>
      <c r="P34" s="10"/>
    </row>
    <row r="35" spans="1:16" ht="12.75">
      <c r="A35" s="14">
        <v>9</v>
      </c>
      <c r="B35" s="34" t="s">
        <v>51</v>
      </c>
      <c r="C35" s="31">
        <f t="shared" si="3"/>
        <v>124</v>
      </c>
      <c r="D35" s="31">
        <f t="shared" si="3"/>
        <v>137</v>
      </c>
      <c r="E35" s="31">
        <f t="shared" si="3"/>
        <v>149</v>
      </c>
      <c r="F35" s="31">
        <f t="shared" si="3"/>
        <v>162</v>
      </c>
      <c r="G35" s="31">
        <f t="shared" si="3"/>
        <v>174</v>
      </c>
      <c r="H35" s="29">
        <f t="shared" si="3"/>
        <v>91</v>
      </c>
      <c r="I35" s="31">
        <f t="shared" si="3"/>
        <v>99</v>
      </c>
      <c r="J35" s="10"/>
      <c r="K35" s="10"/>
      <c r="L35" s="10"/>
      <c r="M35" s="10"/>
      <c r="N35" s="10"/>
      <c r="O35" s="10"/>
      <c r="P35" s="10"/>
    </row>
    <row r="36" spans="1:16" ht="12.75">
      <c r="A36" s="14">
        <v>10</v>
      </c>
      <c r="B36" s="34" t="s">
        <v>52</v>
      </c>
      <c r="C36" s="31">
        <f t="shared" si="3"/>
        <v>133</v>
      </c>
      <c r="D36" s="31">
        <f t="shared" si="3"/>
        <v>146</v>
      </c>
      <c r="E36" s="31">
        <f t="shared" si="3"/>
        <v>159</v>
      </c>
      <c r="F36" s="31">
        <f t="shared" si="3"/>
        <v>171</v>
      </c>
      <c r="G36" s="31">
        <f t="shared" si="3"/>
        <v>183</v>
      </c>
      <c r="H36" s="29">
        <f t="shared" si="3"/>
        <v>100</v>
      </c>
      <c r="I36" s="31">
        <f t="shared" si="3"/>
        <v>108</v>
      </c>
      <c r="J36" s="10"/>
      <c r="K36" s="10"/>
      <c r="L36" s="10"/>
      <c r="M36" s="10"/>
      <c r="N36" s="10"/>
      <c r="O36" s="10"/>
      <c r="P36" s="10"/>
    </row>
    <row r="37" spans="1:16" ht="23.25" customHeight="1">
      <c r="A37" s="14">
        <v>11</v>
      </c>
      <c r="B37" s="35" t="s">
        <v>53</v>
      </c>
      <c r="C37" s="31">
        <f t="shared" si="3"/>
        <v>140</v>
      </c>
      <c r="D37" s="31">
        <f t="shared" si="3"/>
        <v>153</v>
      </c>
      <c r="E37" s="31">
        <f t="shared" si="3"/>
        <v>166</v>
      </c>
      <c r="F37" s="31">
        <f t="shared" si="3"/>
        <v>178</v>
      </c>
      <c r="G37" s="31">
        <f t="shared" si="3"/>
        <v>191</v>
      </c>
      <c r="H37" s="29">
        <f t="shared" si="3"/>
        <v>107</v>
      </c>
      <c r="I37" s="31">
        <f t="shared" si="3"/>
        <v>115</v>
      </c>
      <c r="J37" s="10"/>
      <c r="K37" s="10"/>
      <c r="L37" s="10"/>
      <c r="M37" s="10"/>
      <c r="N37" s="10"/>
      <c r="O37" s="10"/>
      <c r="P37" s="10"/>
    </row>
    <row r="41" spans="1:3" ht="12.75">
      <c r="A41" s="12" t="s">
        <v>119</v>
      </c>
      <c r="C41" s="17">
        <v>0.02</v>
      </c>
    </row>
    <row r="42" spans="8:10" ht="12.75">
      <c r="H42" s="62" t="s">
        <v>55</v>
      </c>
      <c r="I42" s="63"/>
      <c r="J42" s="26"/>
    </row>
    <row r="43" spans="1:10" ht="12.75">
      <c r="A43" s="13" t="s">
        <v>41</v>
      </c>
      <c r="B43" s="33" t="s">
        <v>42</v>
      </c>
      <c r="C43" s="32" t="s">
        <v>1</v>
      </c>
      <c r="D43" s="32" t="s">
        <v>2</v>
      </c>
      <c r="E43" s="32" t="s">
        <v>3</v>
      </c>
      <c r="F43" s="32" t="s">
        <v>4</v>
      </c>
      <c r="G43" s="32" t="s">
        <v>5</v>
      </c>
      <c r="H43" s="28" t="s">
        <v>120</v>
      </c>
      <c r="I43" s="30" t="s">
        <v>121</v>
      </c>
      <c r="J43" s="24"/>
    </row>
    <row r="44" spans="1:10" ht="12.75">
      <c r="A44" s="14">
        <v>1</v>
      </c>
      <c r="B44" s="34" t="s">
        <v>43</v>
      </c>
      <c r="C44" s="31">
        <f aca="true" t="shared" si="4" ref="C44:I54">ROUND((C27*$C$41)+C27,0)</f>
        <v>72</v>
      </c>
      <c r="D44" s="31">
        <f t="shared" si="4"/>
        <v>86</v>
      </c>
      <c r="E44" s="31">
        <f t="shared" si="4"/>
        <v>99</v>
      </c>
      <c r="F44" s="31">
        <f t="shared" si="4"/>
        <v>111</v>
      </c>
      <c r="G44" s="31">
        <f t="shared" si="4"/>
        <v>124</v>
      </c>
      <c r="H44" s="29">
        <f t="shared" si="4"/>
        <v>39</v>
      </c>
      <c r="I44" s="31">
        <f t="shared" si="4"/>
        <v>47</v>
      </c>
      <c r="J44" s="10"/>
    </row>
    <row r="45" spans="1:10" ht="12.75">
      <c r="A45" s="14">
        <v>2</v>
      </c>
      <c r="B45" s="34" t="s">
        <v>44</v>
      </c>
      <c r="C45" s="31">
        <f t="shared" si="4"/>
        <v>75</v>
      </c>
      <c r="D45" s="31">
        <f t="shared" si="4"/>
        <v>90</v>
      </c>
      <c r="E45" s="31">
        <f t="shared" si="4"/>
        <v>102</v>
      </c>
      <c r="F45" s="31">
        <f t="shared" si="4"/>
        <v>114</v>
      </c>
      <c r="G45" s="31">
        <f t="shared" si="4"/>
        <v>128</v>
      </c>
      <c r="H45" s="29">
        <f t="shared" si="4"/>
        <v>42</v>
      </c>
      <c r="I45" s="31">
        <f t="shared" si="4"/>
        <v>50</v>
      </c>
      <c r="J45" s="10"/>
    </row>
    <row r="46" spans="1:10" ht="12.75">
      <c r="A46" s="14">
        <v>3</v>
      </c>
      <c r="B46" s="34" t="s">
        <v>45</v>
      </c>
      <c r="C46" s="31">
        <f t="shared" si="4"/>
        <v>79</v>
      </c>
      <c r="D46" s="31">
        <f t="shared" si="4"/>
        <v>93</v>
      </c>
      <c r="E46" s="31">
        <f t="shared" si="4"/>
        <v>105</v>
      </c>
      <c r="F46" s="31">
        <f t="shared" si="4"/>
        <v>117</v>
      </c>
      <c r="G46" s="31">
        <f t="shared" si="4"/>
        <v>131</v>
      </c>
      <c r="H46" s="29">
        <f t="shared" si="4"/>
        <v>45</v>
      </c>
      <c r="I46" s="31">
        <f t="shared" si="4"/>
        <v>54</v>
      </c>
      <c r="J46" s="10"/>
    </row>
    <row r="47" spans="1:10" ht="12.75">
      <c r="A47" s="14">
        <v>4</v>
      </c>
      <c r="B47" s="34" t="s">
        <v>46</v>
      </c>
      <c r="C47" s="31">
        <f t="shared" si="4"/>
        <v>82</v>
      </c>
      <c r="D47" s="31">
        <f t="shared" si="4"/>
        <v>96</v>
      </c>
      <c r="E47" s="31">
        <f t="shared" si="4"/>
        <v>108</v>
      </c>
      <c r="F47" s="31">
        <f t="shared" si="4"/>
        <v>120</v>
      </c>
      <c r="G47" s="31">
        <f t="shared" si="4"/>
        <v>134</v>
      </c>
      <c r="H47" s="29">
        <f t="shared" si="4"/>
        <v>48</v>
      </c>
      <c r="I47" s="31">
        <f t="shared" si="4"/>
        <v>57</v>
      </c>
      <c r="J47" s="10"/>
    </row>
    <row r="48" spans="1:10" ht="12.75">
      <c r="A48" s="14">
        <v>5</v>
      </c>
      <c r="B48" s="34" t="s">
        <v>47</v>
      </c>
      <c r="C48" s="31">
        <f t="shared" si="4"/>
        <v>89</v>
      </c>
      <c r="D48" s="31">
        <f t="shared" si="4"/>
        <v>102</v>
      </c>
      <c r="E48" s="31">
        <f t="shared" si="4"/>
        <v>114</v>
      </c>
      <c r="F48" s="31">
        <f t="shared" si="4"/>
        <v>128</v>
      </c>
      <c r="G48" s="31">
        <f t="shared" si="4"/>
        <v>140</v>
      </c>
      <c r="H48" s="29">
        <f t="shared" si="4"/>
        <v>55</v>
      </c>
      <c r="I48" s="31">
        <f t="shared" si="4"/>
        <v>63</v>
      </c>
      <c r="J48" s="10"/>
    </row>
    <row r="49" spans="1:10" ht="12.75">
      <c r="A49" s="14">
        <v>6</v>
      </c>
      <c r="B49" s="34" t="s">
        <v>48</v>
      </c>
      <c r="C49" s="31">
        <f t="shared" si="4"/>
        <v>95</v>
      </c>
      <c r="D49" s="31">
        <f t="shared" si="4"/>
        <v>108</v>
      </c>
      <c r="E49" s="31">
        <f t="shared" si="4"/>
        <v>120</v>
      </c>
      <c r="F49" s="31">
        <f t="shared" si="4"/>
        <v>134</v>
      </c>
      <c r="G49" s="31">
        <f t="shared" si="4"/>
        <v>146</v>
      </c>
      <c r="H49" s="29">
        <f t="shared" si="4"/>
        <v>61</v>
      </c>
      <c r="I49" s="31">
        <f t="shared" si="4"/>
        <v>69</v>
      </c>
      <c r="J49" s="10"/>
    </row>
    <row r="50" spans="1:10" ht="12.75">
      <c r="A50" s="14">
        <v>7</v>
      </c>
      <c r="B50" s="34" t="s">
        <v>49</v>
      </c>
      <c r="C50" s="31">
        <f t="shared" si="4"/>
        <v>104</v>
      </c>
      <c r="D50" s="31">
        <f t="shared" si="4"/>
        <v>117</v>
      </c>
      <c r="E50" s="31">
        <f t="shared" si="4"/>
        <v>131</v>
      </c>
      <c r="F50" s="31">
        <f t="shared" si="4"/>
        <v>143</v>
      </c>
      <c r="G50" s="31">
        <f t="shared" si="4"/>
        <v>155</v>
      </c>
      <c r="H50" s="29">
        <f t="shared" si="4"/>
        <v>70</v>
      </c>
      <c r="I50" s="31">
        <f t="shared" si="4"/>
        <v>79</v>
      </c>
      <c r="J50" s="10"/>
    </row>
    <row r="51" spans="1:10" ht="12.75">
      <c r="A51" s="14">
        <v>8</v>
      </c>
      <c r="B51" s="34" t="s">
        <v>50</v>
      </c>
      <c r="C51" s="31">
        <f t="shared" si="4"/>
        <v>113</v>
      </c>
      <c r="D51" s="31">
        <f t="shared" si="4"/>
        <v>128</v>
      </c>
      <c r="E51" s="31">
        <f t="shared" si="4"/>
        <v>140</v>
      </c>
      <c r="F51" s="31">
        <f t="shared" si="4"/>
        <v>152</v>
      </c>
      <c r="G51" s="31">
        <f t="shared" si="4"/>
        <v>165</v>
      </c>
      <c r="H51" s="29">
        <f t="shared" si="4"/>
        <v>80</v>
      </c>
      <c r="I51" s="31">
        <f t="shared" si="4"/>
        <v>89</v>
      </c>
      <c r="J51" s="10"/>
    </row>
    <row r="52" spans="1:10" ht="12.75">
      <c r="A52" s="14">
        <v>9</v>
      </c>
      <c r="B52" s="34" t="s">
        <v>51</v>
      </c>
      <c r="C52" s="31">
        <f t="shared" si="4"/>
        <v>126</v>
      </c>
      <c r="D52" s="31">
        <f t="shared" si="4"/>
        <v>140</v>
      </c>
      <c r="E52" s="31">
        <f t="shared" si="4"/>
        <v>152</v>
      </c>
      <c r="F52" s="31">
        <f t="shared" si="4"/>
        <v>165</v>
      </c>
      <c r="G52" s="31">
        <f t="shared" si="4"/>
        <v>177</v>
      </c>
      <c r="H52" s="29">
        <f t="shared" si="4"/>
        <v>93</v>
      </c>
      <c r="I52" s="31">
        <f t="shared" si="4"/>
        <v>101</v>
      </c>
      <c r="J52" s="10"/>
    </row>
    <row r="53" spans="1:10" ht="12.75">
      <c r="A53" s="14">
        <v>10</v>
      </c>
      <c r="B53" s="34" t="s">
        <v>52</v>
      </c>
      <c r="C53" s="31">
        <f t="shared" si="4"/>
        <v>136</v>
      </c>
      <c r="D53" s="31">
        <f t="shared" si="4"/>
        <v>149</v>
      </c>
      <c r="E53" s="31">
        <f t="shared" si="4"/>
        <v>162</v>
      </c>
      <c r="F53" s="31">
        <f t="shared" si="4"/>
        <v>174</v>
      </c>
      <c r="G53" s="31">
        <f t="shared" si="4"/>
        <v>187</v>
      </c>
      <c r="H53" s="29">
        <f t="shared" si="4"/>
        <v>102</v>
      </c>
      <c r="I53" s="31">
        <f t="shared" si="4"/>
        <v>110</v>
      </c>
      <c r="J53" s="10"/>
    </row>
    <row r="54" spans="1:10" ht="24.75" customHeight="1">
      <c r="A54" s="14">
        <v>11</v>
      </c>
      <c r="B54" s="35" t="s">
        <v>53</v>
      </c>
      <c r="C54" s="31">
        <f t="shared" si="4"/>
        <v>143</v>
      </c>
      <c r="D54" s="31">
        <f t="shared" si="4"/>
        <v>156</v>
      </c>
      <c r="E54" s="31">
        <f t="shared" si="4"/>
        <v>169</v>
      </c>
      <c r="F54" s="31">
        <f t="shared" si="4"/>
        <v>182</v>
      </c>
      <c r="G54" s="31">
        <f t="shared" si="4"/>
        <v>195</v>
      </c>
      <c r="H54" s="29">
        <f t="shared" si="4"/>
        <v>109</v>
      </c>
      <c r="I54" s="31">
        <f t="shared" si="4"/>
        <v>117</v>
      </c>
      <c r="J54" s="10"/>
    </row>
  </sheetData>
  <sheetProtection/>
  <mergeCells count="3">
    <mergeCell ref="H8:I8"/>
    <mergeCell ref="H25:I25"/>
    <mergeCell ref="H42:I4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zoomScalePageLayoutView="0" workbookViewId="0" topLeftCell="A1">
      <selection activeCell="L2" sqref="L2"/>
    </sheetView>
  </sheetViews>
  <sheetFormatPr defaultColWidth="11.00390625" defaultRowHeight="12.75"/>
  <cols>
    <col min="1" max="1" width="14.625" style="0" customWidth="1"/>
    <col min="2" max="12" width="10.875" style="0" customWidth="1"/>
  </cols>
  <sheetData>
    <row r="1" spans="1:12" ht="12.75">
      <c r="A1" s="12" t="s">
        <v>106</v>
      </c>
      <c r="L1" s="58" t="s">
        <v>132</v>
      </c>
    </row>
    <row r="2" ht="12.75">
      <c r="A2" s="12"/>
    </row>
    <row r="3" ht="12.75">
      <c r="A3" s="38" t="s">
        <v>107</v>
      </c>
    </row>
    <row r="4" ht="12.75">
      <c r="A4" s="38"/>
    </row>
    <row r="5" spans="1:12" ht="12.75">
      <c r="A5" s="12"/>
      <c r="B5" s="64" t="s">
        <v>105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1" t="s">
        <v>42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</row>
    <row r="7" spans="1:12" ht="12.75">
      <c r="A7" t="s">
        <v>1</v>
      </c>
      <c r="B7">
        <v>50</v>
      </c>
      <c r="C7">
        <v>16</v>
      </c>
      <c r="D7">
        <v>1</v>
      </c>
      <c r="E7">
        <v>1</v>
      </c>
      <c r="F7">
        <v>4</v>
      </c>
      <c r="G7">
        <v>2</v>
      </c>
      <c r="H7">
        <v>6</v>
      </c>
      <c r="I7">
        <v>2</v>
      </c>
      <c r="J7">
        <v>3</v>
      </c>
      <c r="K7">
        <v>3</v>
      </c>
      <c r="L7">
        <v>86</v>
      </c>
    </row>
    <row r="8" spans="1:12" ht="12.75">
      <c r="A8" t="s">
        <v>2</v>
      </c>
      <c r="B8">
        <v>12</v>
      </c>
      <c r="C8">
        <v>4</v>
      </c>
      <c r="D8">
        <v>2</v>
      </c>
      <c r="E8">
        <v>1</v>
      </c>
      <c r="F8">
        <v>1</v>
      </c>
      <c r="G8">
        <v>1</v>
      </c>
      <c r="H8">
        <v>4</v>
      </c>
      <c r="I8">
        <v>4</v>
      </c>
      <c r="J8">
        <v>4</v>
      </c>
      <c r="K8">
        <v>0</v>
      </c>
      <c r="L8">
        <v>70</v>
      </c>
    </row>
    <row r="9" spans="1:12" ht="12.75">
      <c r="A9" t="s">
        <v>3</v>
      </c>
      <c r="B9">
        <v>12</v>
      </c>
      <c r="C9">
        <v>1</v>
      </c>
      <c r="D9">
        <v>2</v>
      </c>
      <c r="E9">
        <v>2</v>
      </c>
      <c r="F9">
        <v>2</v>
      </c>
      <c r="G9">
        <v>0</v>
      </c>
      <c r="H9">
        <v>5</v>
      </c>
      <c r="I9">
        <v>5</v>
      </c>
      <c r="J9">
        <v>4</v>
      </c>
      <c r="K9">
        <v>3</v>
      </c>
      <c r="L9">
        <v>72</v>
      </c>
    </row>
    <row r="10" spans="1:12" ht="12.75">
      <c r="A10" t="s">
        <v>4</v>
      </c>
      <c r="B10">
        <v>10</v>
      </c>
      <c r="C10">
        <v>3</v>
      </c>
      <c r="D10">
        <v>0</v>
      </c>
      <c r="E10">
        <v>2</v>
      </c>
      <c r="F10">
        <v>2</v>
      </c>
      <c r="G10">
        <v>0</v>
      </c>
      <c r="H10">
        <v>2</v>
      </c>
      <c r="I10">
        <v>2</v>
      </c>
      <c r="J10">
        <v>0</v>
      </c>
      <c r="K10">
        <v>0</v>
      </c>
      <c r="L10">
        <v>31</v>
      </c>
    </row>
    <row r="11" spans="1:12" ht="12.75">
      <c r="A11" s="1" t="s">
        <v>5</v>
      </c>
      <c r="B11" s="1">
        <v>14</v>
      </c>
      <c r="C11" s="1">
        <v>4</v>
      </c>
      <c r="D11" s="1">
        <v>3</v>
      </c>
      <c r="E11" s="1">
        <v>2</v>
      </c>
      <c r="F11" s="1">
        <v>1</v>
      </c>
      <c r="G11" s="1">
        <v>0</v>
      </c>
      <c r="H11" s="1">
        <v>2</v>
      </c>
      <c r="I11" s="1">
        <v>0</v>
      </c>
      <c r="J11" s="1">
        <v>1</v>
      </c>
      <c r="K11" s="1">
        <v>1</v>
      </c>
      <c r="L11" s="1">
        <v>70</v>
      </c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ht="12.75">
      <c r="A14" s="22" t="s">
        <v>57</v>
      </c>
    </row>
    <row r="15" ht="12.75">
      <c r="A15" t="s">
        <v>56</v>
      </c>
    </row>
    <row r="16" spans="1:12" ht="12.75">
      <c r="A16" t="s">
        <v>1</v>
      </c>
      <c r="B16" s="10">
        <f>SUM('Anlage 2'!C10)</f>
        <v>69</v>
      </c>
      <c r="C16" s="10">
        <f>SUM('Anlage 2'!C11)</f>
        <v>72</v>
      </c>
      <c r="D16" s="10">
        <f>SUM('Anlage 2'!C12)</f>
        <v>75</v>
      </c>
      <c r="E16" s="10">
        <f>SUM('Anlage 2'!C13)</f>
        <v>78</v>
      </c>
      <c r="F16" s="10">
        <f>SUM('Anlage 2'!C14)</f>
        <v>84</v>
      </c>
      <c r="G16" s="10">
        <f>SUM('Anlage 2'!C15)</f>
        <v>90</v>
      </c>
      <c r="H16" s="10">
        <f>SUM('Anlage 2'!C16)</f>
        <v>99</v>
      </c>
      <c r="I16" s="10">
        <f>SUM('Anlage 2'!C17)</f>
        <v>108</v>
      </c>
      <c r="J16" s="10">
        <f>SUM('Anlage 2'!C18)</f>
        <v>120</v>
      </c>
      <c r="K16" s="10">
        <f>SUM('Anlage 2'!C19)</f>
        <v>129</v>
      </c>
      <c r="L16" s="10">
        <f>SUM('Anlage 2'!C20)</f>
        <v>136</v>
      </c>
    </row>
    <row r="17" spans="1:12" ht="12.75">
      <c r="A17" t="s">
        <v>2</v>
      </c>
      <c r="B17" s="10">
        <f>SUM('Anlage 2'!D10)</f>
        <v>82</v>
      </c>
      <c r="C17" s="10">
        <f>SUM('Anlage 2'!D11)</f>
        <v>85</v>
      </c>
      <c r="D17" s="10">
        <f>SUM('Anlage 2'!D12)</f>
        <v>88</v>
      </c>
      <c r="E17" s="10">
        <f>SUM('Anlage 2'!D13)</f>
        <v>91</v>
      </c>
      <c r="F17" s="10">
        <f>SUM('Anlage 2'!D14)</f>
        <v>97</v>
      </c>
      <c r="G17" s="10">
        <f>SUM('Anlage 2'!D15)</f>
        <v>103</v>
      </c>
      <c r="H17" s="10">
        <f>SUM('Anlage 2'!D16)</f>
        <v>112</v>
      </c>
      <c r="I17" s="10">
        <f>SUM('Anlage 2'!D17)</f>
        <v>121</v>
      </c>
      <c r="J17" s="10">
        <f>SUM('Anlage 2'!D18)</f>
        <v>133</v>
      </c>
      <c r="K17" s="10">
        <f>SUM('Anlage 2'!D19)</f>
        <v>142</v>
      </c>
      <c r="L17" s="10">
        <f>SUM('Anlage 2'!D20)</f>
        <v>149</v>
      </c>
    </row>
    <row r="18" spans="1:12" ht="12.75">
      <c r="A18" t="s">
        <v>3</v>
      </c>
      <c r="B18" s="10">
        <f>SUM('Anlage 2'!E10)</f>
        <v>94</v>
      </c>
      <c r="C18" s="10">
        <f>SUM('Anlage 2'!E11)</f>
        <v>97</v>
      </c>
      <c r="D18" s="10">
        <f>SUM('Anlage 2'!E12)</f>
        <v>100</v>
      </c>
      <c r="E18" s="10">
        <f>SUM('Anlage 2'!E13)</f>
        <v>103</v>
      </c>
      <c r="F18" s="10">
        <f>SUM('Anlage 2'!E14)</f>
        <v>109</v>
      </c>
      <c r="G18" s="10">
        <f>SUM('Anlage 2'!E15)</f>
        <v>115</v>
      </c>
      <c r="H18" s="10">
        <f>SUM('Anlage 2'!E16)</f>
        <v>124</v>
      </c>
      <c r="I18" s="10">
        <f>SUM('Anlage 2'!E17)</f>
        <v>133</v>
      </c>
      <c r="J18" s="10">
        <f>SUM('Anlage 2'!E18)</f>
        <v>145</v>
      </c>
      <c r="K18" s="10">
        <f>SUM('Anlage 2'!E19)</f>
        <v>154</v>
      </c>
      <c r="L18" s="10">
        <f>SUM('Anlage 2'!E20)</f>
        <v>161</v>
      </c>
    </row>
    <row r="19" spans="1:12" ht="12.75">
      <c r="A19" t="s">
        <v>4</v>
      </c>
      <c r="B19" s="10">
        <f>SUM('Anlage 2'!F10)</f>
        <v>106</v>
      </c>
      <c r="C19" s="10">
        <f>SUM('Anlage 2'!F11)</f>
        <v>109</v>
      </c>
      <c r="D19" s="10">
        <f>SUM('Anlage 2'!F12)</f>
        <v>112</v>
      </c>
      <c r="E19" s="10">
        <f>SUM('Anlage 2'!F13)</f>
        <v>115</v>
      </c>
      <c r="F19" s="10">
        <f>SUM('Anlage 2'!F14)</f>
        <v>121</v>
      </c>
      <c r="G19" s="10">
        <f>SUM('Anlage 2'!F15)</f>
        <v>127</v>
      </c>
      <c r="H19" s="10">
        <f>SUM('Anlage 2'!F16)</f>
        <v>136</v>
      </c>
      <c r="I19" s="10">
        <f>SUM('Anlage 2'!F17)</f>
        <v>145</v>
      </c>
      <c r="J19" s="10">
        <f>SUM('Anlage 2'!F18)</f>
        <v>157</v>
      </c>
      <c r="K19" s="10">
        <f>SUM('Anlage 2'!F19)</f>
        <v>166</v>
      </c>
      <c r="L19" s="10">
        <f>SUM('Anlage 2'!F20)</f>
        <v>173</v>
      </c>
    </row>
    <row r="20" spans="1:12" ht="12.75">
      <c r="A20" t="s">
        <v>5</v>
      </c>
      <c r="B20" s="10">
        <f>SUM('Anlage 2'!G10)</f>
        <v>118</v>
      </c>
      <c r="C20" s="10">
        <f>SUM('Anlage 2'!G11)</f>
        <v>121</v>
      </c>
      <c r="D20" s="10">
        <f>SUM('Anlage 2'!G12)</f>
        <v>124</v>
      </c>
      <c r="E20" s="10">
        <f>SUM('Anlage 2'!G13)</f>
        <v>127</v>
      </c>
      <c r="F20" s="10">
        <f>SUM('Anlage 2'!G14)</f>
        <v>133</v>
      </c>
      <c r="G20" s="10">
        <f>SUM('Anlage 2'!G15)</f>
        <v>139</v>
      </c>
      <c r="H20" s="10">
        <f>SUM('Anlage 2'!G16)</f>
        <v>148</v>
      </c>
      <c r="I20" s="10">
        <f>SUM('Anlage 2'!G17)</f>
        <v>157</v>
      </c>
      <c r="J20" s="10">
        <f>SUM('Anlage 2'!G18)</f>
        <v>169</v>
      </c>
      <c r="K20" s="10">
        <f>SUM('Anlage 2'!G19)</f>
        <v>178</v>
      </c>
      <c r="L20" s="10">
        <f>SUM('Anlage 2'!G20)</f>
        <v>185</v>
      </c>
    </row>
    <row r="22" spans="1:2" ht="12.75">
      <c r="A22" s="40" t="s">
        <v>58</v>
      </c>
      <c r="B22" s="10">
        <v>91.93</v>
      </c>
    </row>
    <row r="23" spans="1:12" ht="12.75">
      <c r="A23" t="s">
        <v>1</v>
      </c>
      <c r="B23" s="10">
        <f>B7*B$22</f>
        <v>4596.5</v>
      </c>
      <c r="C23" s="10">
        <f>C7*C16</f>
        <v>1152</v>
      </c>
      <c r="D23" s="10">
        <f aca="true" t="shared" si="0" ref="D23:L23">D7*D16</f>
        <v>75</v>
      </c>
      <c r="E23" s="10">
        <f t="shared" si="0"/>
        <v>78</v>
      </c>
      <c r="F23" s="10">
        <f t="shared" si="0"/>
        <v>336</v>
      </c>
      <c r="G23" s="10">
        <f t="shared" si="0"/>
        <v>180</v>
      </c>
      <c r="H23" s="10">
        <f t="shared" si="0"/>
        <v>594</v>
      </c>
      <c r="I23" s="10">
        <f t="shared" si="0"/>
        <v>216</v>
      </c>
      <c r="J23" s="10">
        <f t="shared" si="0"/>
        <v>360</v>
      </c>
      <c r="K23" s="10">
        <f t="shared" si="0"/>
        <v>387</v>
      </c>
      <c r="L23" s="10">
        <f t="shared" si="0"/>
        <v>11696</v>
      </c>
    </row>
    <row r="24" spans="1:12" ht="12.75">
      <c r="A24" t="s">
        <v>2</v>
      </c>
      <c r="B24" s="10">
        <f>B8*B$22</f>
        <v>1103.16</v>
      </c>
      <c r="C24" s="10">
        <f>C8*C17</f>
        <v>340</v>
      </c>
      <c r="D24" s="10">
        <f aca="true" t="shared" si="1" ref="D24:L24">D8*D17</f>
        <v>176</v>
      </c>
      <c r="E24" s="10">
        <f t="shared" si="1"/>
        <v>91</v>
      </c>
      <c r="F24" s="10">
        <f t="shared" si="1"/>
        <v>97</v>
      </c>
      <c r="G24" s="10">
        <f t="shared" si="1"/>
        <v>103</v>
      </c>
      <c r="H24" s="10">
        <f t="shared" si="1"/>
        <v>448</v>
      </c>
      <c r="I24" s="10">
        <f t="shared" si="1"/>
        <v>484</v>
      </c>
      <c r="J24" s="10">
        <f t="shared" si="1"/>
        <v>532</v>
      </c>
      <c r="K24" s="10">
        <f t="shared" si="1"/>
        <v>0</v>
      </c>
      <c r="L24" s="10">
        <f t="shared" si="1"/>
        <v>10430</v>
      </c>
    </row>
    <row r="25" spans="1:12" ht="12.75">
      <c r="A25" t="s">
        <v>3</v>
      </c>
      <c r="B25" s="10">
        <f>B9*B$22</f>
        <v>1103.16</v>
      </c>
      <c r="C25" s="10">
        <f>C9*C18</f>
        <v>97</v>
      </c>
      <c r="D25" s="10">
        <f aca="true" t="shared" si="2" ref="D25:L25">D9*D18</f>
        <v>200</v>
      </c>
      <c r="E25" s="10">
        <f t="shared" si="2"/>
        <v>206</v>
      </c>
      <c r="F25" s="10">
        <f t="shared" si="2"/>
        <v>218</v>
      </c>
      <c r="G25" s="10">
        <f t="shared" si="2"/>
        <v>0</v>
      </c>
      <c r="H25" s="10">
        <f t="shared" si="2"/>
        <v>620</v>
      </c>
      <c r="I25" s="10">
        <f t="shared" si="2"/>
        <v>665</v>
      </c>
      <c r="J25" s="10">
        <f t="shared" si="2"/>
        <v>580</v>
      </c>
      <c r="K25" s="10">
        <f t="shared" si="2"/>
        <v>462</v>
      </c>
      <c r="L25" s="10">
        <f t="shared" si="2"/>
        <v>11592</v>
      </c>
    </row>
    <row r="26" spans="1:12" ht="12.75">
      <c r="A26" t="s">
        <v>4</v>
      </c>
      <c r="B26" s="10">
        <f>B10*B$22</f>
        <v>919.3000000000001</v>
      </c>
      <c r="C26" s="10">
        <f>C10*C19</f>
        <v>327</v>
      </c>
      <c r="D26" s="10">
        <f aca="true" t="shared" si="3" ref="D26:L26">D10*D19</f>
        <v>0</v>
      </c>
      <c r="E26" s="10">
        <f t="shared" si="3"/>
        <v>230</v>
      </c>
      <c r="F26" s="10">
        <f t="shared" si="3"/>
        <v>242</v>
      </c>
      <c r="G26" s="10">
        <f t="shared" si="3"/>
        <v>0</v>
      </c>
      <c r="H26" s="10">
        <f t="shared" si="3"/>
        <v>272</v>
      </c>
      <c r="I26" s="10">
        <f t="shared" si="3"/>
        <v>290</v>
      </c>
      <c r="J26" s="10">
        <f t="shared" si="3"/>
        <v>0</v>
      </c>
      <c r="K26" s="10">
        <f t="shared" si="3"/>
        <v>0</v>
      </c>
      <c r="L26" s="10">
        <f t="shared" si="3"/>
        <v>5363</v>
      </c>
    </row>
    <row r="27" spans="1:12" ht="12.75">
      <c r="A27" s="1" t="s">
        <v>5</v>
      </c>
      <c r="B27" s="37">
        <f>B11*B$22</f>
        <v>1287.02</v>
      </c>
      <c r="C27" s="37">
        <f>C11*C20</f>
        <v>484</v>
      </c>
      <c r="D27" s="37">
        <f aca="true" t="shared" si="4" ref="D27:L27">D11*D20</f>
        <v>372</v>
      </c>
      <c r="E27" s="37">
        <f t="shared" si="4"/>
        <v>254</v>
      </c>
      <c r="F27" s="37">
        <f t="shared" si="4"/>
        <v>133</v>
      </c>
      <c r="G27" s="37">
        <f t="shared" si="4"/>
        <v>0</v>
      </c>
      <c r="H27" s="37">
        <f t="shared" si="4"/>
        <v>296</v>
      </c>
      <c r="I27" s="37">
        <f t="shared" si="4"/>
        <v>0</v>
      </c>
      <c r="J27" s="37">
        <f t="shared" si="4"/>
        <v>169</v>
      </c>
      <c r="K27" s="37">
        <f t="shared" si="4"/>
        <v>178</v>
      </c>
      <c r="L27" s="37">
        <f t="shared" si="4"/>
        <v>12950</v>
      </c>
    </row>
    <row r="28" spans="3:12" ht="12.75">
      <c r="C28" s="10"/>
      <c r="D28" s="10"/>
      <c r="E28" s="10"/>
      <c r="F28" s="10"/>
      <c r="G28" s="10"/>
      <c r="H28" s="10"/>
      <c r="I28" s="10"/>
      <c r="J28" s="10"/>
      <c r="K28" s="23" t="s">
        <v>59</v>
      </c>
      <c r="L28" s="23">
        <f>SUM(B23:L27)</f>
        <v>72984.14000000001</v>
      </c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23"/>
      <c r="L29" s="23"/>
    </row>
    <row r="30" spans="1:12" ht="12.75">
      <c r="A30" s="1"/>
      <c r="B30" s="1"/>
      <c r="C30" s="37"/>
      <c r="D30" s="37"/>
      <c r="E30" s="37"/>
      <c r="F30" s="37"/>
      <c r="G30" s="37"/>
      <c r="H30" s="37"/>
      <c r="I30" s="37"/>
      <c r="J30" s="37"/>
      <c r="K30" s="41"/>
      <c r="L30" s="41"/>
    </row>
    <row r="31" spans="1:12" ht="12.75">
      <c r="A31" s="21">
        <v>40756</v>
      </c>
      <c r="C31" s="10"/>
      <c r="D31" s="10"/>
      <c r="E31" s="10"/>
      <c r="F31" s="10"/>
      <c r="G31" s="10"/>
      <c r="H31" s="10"/>
      <c r="I31" s="10"/>
      <c r="J31" s="10"/>
      <c r="K31" s="23"/>
      <c r="L31" s="23"/>
    </row>
    <row r="32" spans="1:2" ht="12.75">
      <c r="A32" t="s">
        <v>56</v>
      </c>
      <c r="B32" s="17">
        <v>0.03</v>
      </c>
    </row>
    <row r="33" spans="1:12" ht="12.75">
      <c r="A33" t="s">
        <v>1</v>
      </c>
      <c r="B33" s="10">
        <f>ROUND((B16*$B$32)+B16,0)</f>
        <v>71</v>
      </c>
      <c r="C33" s="10">
        <f aca="true" t="shared" si="5" ref="C33:L33">ROUND((C16*$B$32)+C16,0)</f>
        <v>74</v>
      </c>
      <c r="D33" s="10">
        <f t="shared" si="5"/>
        <v>77</v>
      </c>
      <c r="E33" s="10">
        <f t="shared" si="5"/>
        <v>80</v>
      </c>
      <c r="F33" s="10">
        <f t="shared" si="5"/>
        <v>87</v>
      </c>
      <c r="G33" s="10">
        <f t="shared" si="5"/>
        <v>93</v>
      </c>
      <c r="H33" s="10">
        <f t="shared" si="5"/>
        <v>102</v>
      </c>
      <c r="I33" s="10">
        <f t="shared" si="5"/>
        <v>111</v>
      </c>
      <c r="J33" s="10">
        <f t="shared" si="5"/>
        <v>124</v>
      </c>
      <c r="K33" s="10">
        <f t="shared" si="5"/>
        <v>133</v>
      </c>
      <c r="L33" s="10">
        <f t="shared" si="5"/>
        <v>140</v>
      </c>
    </row>
    <row r="34" spans="1:12" ht="12.75">
      <c r="A34" t="s">
        <v>2</v>
      </c>
      <c r="B34" s="10">
        <f aca="true" t="shared" si="6" ref="B34:L37">ROUND((B17*$B$32)+B17,0)</f>
        <v>84</v>
      </c>
      <c r="C34" s="10">
        <f t="shared" si="6"/>
        <v>88</v>
      </c>
      <c r="D34" s="10">
        <f t="shared" si="6"/>
        <v>91</v>
      </c>
      <c r="E34" s="10">
        <f t="shared" si="6"/>
        <v>94</v>
      </c>
      <c r="F34" s="10">
        <f t="shared" si="6"/>
        <v>100</v>
      </c>
      <c r="G34" s="10">
        <f t="shared" si="6"/>
        <v>106</v>
      </c>
      <c r="H34" s="10">
        <f t="shared" si="6"/>
        <v>115</v>
      </c>
      <c r="I34" s="10">
        <f t="shared" si="6"/>
        <v>125</v>
      </c>
      <c r="J34" s="10">
        <f t="shared" si="6"/>
        <v>137</v>
      </c>
      <c r="K34" s="10">
        <f t="shared" si="6"/>
        <v>146</v>
      </c>
      <c r="L34" s="10">
        <f t="shared" si="6"/>
        <v>153</v>
      </c>
    </row>
    <row r="35" spans="1:12" ht="12.75">
      <c r="A35" t="s">
        <v>3</v>
      </c>
      <c r="B35" s="10">
        <f t="shared" si="6"/>
        <v>97</v>
      </c>
      <c r="C35" s="10">
        <f t="shared" si="6"/>
        <v>100</v>
      </c>
      <c r="D35" s="10">
        <f t="shared" si="6"/>
        <v>103</v>
      </c>
      <c r="E35" s="10">
        <f t="shared" si="6"/>
        <v>106</v>
      </c>
      <c r="F35" s="10">
        <f t="shared" si="6"/>
        <v>112</v>
      </c>
      <c r="G35" s="10">
        <f t="shared" si="6"/>
        <v>118</v>
      </c>
      <c r="H35" s="10">
        <f t="shared" si="6"/>
        <v>128</v>
      </c>
      <c r="I35" s="10">
        <f t="shared" si="6"/>
        <v>137</v>
      </c>
      <c r="J35" s="10">
        <f t="shared" si="6"/>
        <v>149</v>
      </c>
      <c r="K35" s="10">
        <f t="shared" si="6"/>
        <v>159</v>
      </c>
      <c r="L35" s="10">
        <f t="shared" si="6"/>
        <v>166</v>
      </c>
    </row>
    <row r="36" spans="1:12" ht="12.75">
      <c r="A36" t="s">
        <v>4</v>
      </c>
      <c r="B36" s="10">
        <f t="shared" si="6"/>
        <v>109</v>
      </c>
      <c r="C36" s="10">
        <f t="shared" si="6"/>
        <v>112</v>
      </c>
      <c r="D36" s="10">
        <f t="shared" si="6"/>
        <v>115</v>
      </c>
      <c r="E36" s="10">
        <f t="shared" si="6"/>
        <v>118</v>
      </c>
      <c r="F36" s="10">
        <f t="shared" si="6"/>
        <v>125</v>
      </c>
      <c r="G36" s="10">
        <f t="shared" si="6"/>
        <v>131</v>
      </c>
      <c r="H36" s="10">
        <f t="shared" si="6"/>
        <v>140</v>
      </c>
      <c r="I36" s="10">
        <f t="shared" si="6"/>
        <v>149</v>
      </c>
      <c r="J36" s="10">
        <f t="shared" si="6"/>
        <v>162</v>
      </c>
      <c r="K36" s="10">
        <f t="shared" si="6"/>
        <v>171</v>
      </c>
      <c r="L36" s="10">
        <f t="shared" si="6"/>
        <v>178</v>
      </c>
    </row>
    <row r="37" spans="1:12" ht="12.75">
      <c r="A37" t="s">
        <v>5</v>
      </c>
      <c r="B37" s="10">
        <f t="shared" si="6"/>
        <v>122</v>
      </c>
      <c r="C37" s="10">
        <f t="shared" si="6"/>
        <v>125</v>
      </c>
      <c r="D37" s="10">
        <f t="shared" si="6"/>
        <v>128</v>
      </c>
      <c r="E37" s="10">
        <f t="shared" si="6"/>
        <v>131</v>
      </c>
      <c r="F37" s="10">
        <f t="shared" si="6"/>
        <v>137</v>
      </c>
      <c r="G37" s="10">
        <f t="shared" si="6"/>
        <v>143</v>
      </c>
      <c r="H37" s="10">
        <f t="shared" si="6"/>
        <v>152</v>
      </c>
      <c r="I37" s="10">
        <f t="shared" si="6"/>
        <v>162</v>
      </c>
      <c r="J37" s="10">
        <f t="shared" si="6"/>
        <v>174</v>
      </c>
      <c r="K37" s="10">
        <f t="shared" si="6"/>
        <v>183</v>
      </c>
      <c r="L37" s="10">
        <f t="shared" si="6"/>
        <v>191</v>
      </c>
    </row>
    <row r="39" spans="1:2" ht="12.75">
      <c r="A39" s="40" t="s">
        <v>58</v>
      </c>
      <c r="B39" s="10">
        <v>91.93</v>
      </c>
    </row>
    <row r="40" spans="1:12" ht="12.75">
      <c r="A40" t="s">
        <v>1</v>
      </c>
      <c r="B40" s="10">
        <f>B7*B$39</f>
        <v>4596.5</v>
      </c>
      <c r="C40" s="10">
        <f aca="true" t="shared" si="7" ref="C40:L40">C7*C33</f>
        <v>1184</v>
      </c>
      <c r="D40" s="10">
        <f t="shared" si="7"/>
        <v>77</v>
      </c>
      <c r="E40" s="10">
        <f t="shared" si="7"/>
        <v>80</v>
      </c>
      <c r="F40" s="10">
        <f t="shared" si="7"/>
        <v>348</v>
      </c>
      <c r="G40" s="10">
        <f t="shared" si="7"/>
        <v>186</v>
      </c>
      <c r="H40" s="10">
        <f t="shared" si="7"/>
        <v>612</v>
      </c>
      <c r="I40" s="10">
        <f t="shared" si="7"/>
        <v>222</v>
      </c>
      <c r="J40" s="10">
        <f t="shared" si="7"/>
        <v>372</v>
      </c>
      <c r="K40" s="10">
        <f t="shared" si="7"/>
        <v>399</v>
      </c>
      <c r="L40" s="10">
        <f t="shared" si="7"/>
        <v>12040</v>
      </c>
    </row>
    <row r="41" spans="1:12" ht="12.75">
      <c r="A41" t="s">
        <v>2</v>
      </c>
      <c r="B41" s="10">
        <f>B8*B$39</f>
        <v>1103.16</v>
      </c>
      <c r="C41" s="10">
        <f aca="true" t="shared" si="8" ref="C41:L41">C8*C34</f>
        <v>352</v>
      </c>
      <c r="D41" s="10">
        <f t="shared" si="8"/>
        <v>182</v>
      </c>
      <c r="E41" s="10">
        <f t="shared" si="8"/>
        <v>94</v>
      </c>
      <c r="F41" s="10">
        <f t="shared" si="8"/>
        <v>100</v>
      </c>
      <c r="G41" s="10">
        <f t="shared" si="8"/>
        <v>106</v>
      </c>
      <c r="H41" s="10">
        <f t="shared" si="8"/>
        <v>460</v>
      </c>
      <c r="I41" s="10">
        <f t="shared" si="8"/>
        <v>500</v>
      </c>
      <c r="J41" s="10">
        <f t="shared" si="8"/>
        <v>548</v>
      </c>
      <c r="K41" s="10">
        <f t="shared" si="8"/>
        <v>0</v>
      </c>
      <c r="L41" s="10">
        <f t="shared" si="8"/>
        <v>10710</v>
      </c>
    </row>
    <row r="42" spans="1:12" ht="12.75">
      <c r="A42" t="s">
        <v>3</v>
      </c>
      <c r="B42" s="10">
        <f>B9*B$39</f>
        <v>1103.16</v>
      </c>
      <c r="C42" s="10">
        <f aca="true" t="shared" si="9" ref="C42:L42">C9*C35</f>
        <v>100</v>
      </c>
      <c r="D42" s="10">
        <f t="shared" si="9"/>
        <v>206</v>
      </c>
      <c r="E42" s="10">
        <f t="shared" si="9"/>
        <v>212</v>
      </c>
      <c r="F42" s="10">
        <f t="shared" si="9"/>
        <v>224</v>
      </c>
      <c r="G42" s="10">
        <f t="shared" si="9"/>
        <v>0</v>
      </c>
      <c r="H42" s="10">
        <f t="shared" si="9"/>
        <v>640</v>
      </c>
      <c r="I42" s="10">
        <f t="shared" si="9"/>
        <v>685</v>
      </c>
      <c r="J42" s="10">
        <f t="shared" si="9"/>
        <v>596</v>
      </c>
      <c r="K42" s="10">
        <f t="shared" si="9"/>
        <v>477</v>
      </c>
      <c r="L42" s="10">
        <f t="shared" si="9"/>
        <v>11952</v>
      </c>
    </row>
    <row r="43" spans="1:12" ht="12.75">
      <c r="A43" t="s">
        <v>4</v>
      </c>
      <c r="B43" s="10">
        <f>B10*B$39</f>
        <v>919.3000000000001</v>
      </c>
      <c r="C43" s="10">
        <f aca="true" t="shared" si="10" ref="C43:L43">C10*C36</f>
        <v>336</v>
      </c>
      <c r="D43" s="10">
        <f t="shared" si="10"/>
        <v>0</v>
      </c>
      <c r="E43" s="10">
        <f t="shared" si="10"/>
        <v>236</v>
      </c>
      <c r="F43" s="10">
        <f t="shared" si="10"/>
        <v>250</v>
      </c>
      <c r="G43" s="10">
        <f t="shared" si="10"/>
        <v>0</v>
      </c>
      <c r="H43" s="10">
        <f t="shared" si="10"/>
        <v>280</v>
      </c>
      <c r="I43" s="10">
        <f t="shared" si="10"/>
        <v>298</v>
      </c>
      <c r="J43" s="10">
        <f t="shared" si="10"/>
        <v>0</v>
      </c>
      <c r="K43" s="10">
        <f t="shared" si="10"/>
        <v>0</v>
      </c>
      <c r="L43" s="10">
        <f t="shared" si="10"/>
        <v>5518</v>
      </c>
    </row>
    <row r="44" spans="1:12" ht="12.75">
      <c r="A44" s="1" t="s">
        <v>5</v>
      </c>
      <c r="B44" s="37">
        <f>B11*B$39</f>
        <v>1287.02</v>
      </c>
      <c r="C44" s="37">
        <f aca="true" t="shared" si="11" ref="C44:L44">C11*C37</f>
        <v>500</v>
      </c>
      <c r="D44" s="37">
        <f t="shared" si="11"/>
        <v>384</v>
      </c>
      <c r="E44" s="37">
        <f t="shared" si="11"/>
        <v>262</v>
      </c>
      <c r="F44" s="37">
        <f t="shared" si="11"/>
        <v>137</v>
      </c>
      <c r="G44" s="37">
        <f t="shared" si="11"/>
        <v>0</v>
      </c>
      <c r="H44" s="37">
        <f t="shared" si="11"/>
        <v>304</v>
      </c>
      <c r="I44" s="37">
        <f t="shared" si="11"/>
        <v>0</v>
      </c>
      <c r="J44" s="37">
        <f t="shared" si="11"/>
        <v>174</v>
      </c>
      <c r="K44" s="37">
        <f t="shared" si="11"/>
        <v>183</v>
      </c>
      <c r="L44" s="37">
        <f t="shared" si="11"/>
        <v>13370</v>
      </c>
    </row>
    <row r="45" spans="3:12" ht="12.75">
      <c r="C45" s="10"/>
      <c r="D45" s="10"/>
      <c r="E45" s="10"/>
      <c r="F45" s="10"/>
      <c r="G45" s="10"/>
      <c r="H45" s="10"/>
      <c r="I45" s="10"/>
      <c r="J45" s="10"/>
      <c r="K45" s="23" t="s">
        <v>59</v>
      </c>
      <c r="L45" s="23">
        <f>SUM(B40:L44)</f>
        <v>74905.14000000001</v>
      </c>
    </row>
    <row r="46" spans="3:12" ht="12.75">
      <c r="C46" s="10"/>
      <c r="D46" s="10"/>
      <c r="E46" s="10"/>
      <c r="F46" s="10"/>
      <c r="G46" s="10"/>
      <c r="H46" s="10"/>
      <c r="I46" s="10"/>
      <c r="J46" s="10"/>
      <c r="K46" s="23"/>
      <c r="L46" s="23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ht="12.75">
      <c r="A48" s="21" t="s">
        <v>60</v>
      </c>
    </row>
    <row r="49" spans="1:2" ht="12.75">
      <c r="A49" t="s">
        <v>56</v>
      </c>
      <c r="B49" s="17">
        <v>0.02</v>
      </c>
    </row>
    <row r="50" spans="1:12" ht="12.75">
      <c r="A50" t="s">
        <v>1</v>
      </c>
      <c r="B50" s="10">
        <f>ROUND((B33*$B$49)+B33,0)</f>
        <v>72</v>
      </c>
      <c r="C50" s="10">
        <f aca="true" t="shared" si="12" ref="C50:L50">ROUND((C33*$B$49)+C33,0)</f>
        <v>75</v>
      </c>
      <c r="D50" s="10">
        <f t="shared" si="12"/>
        <v>79</v>
      </c>
      <c r="E50" s="10">
        <f t="shared" si="12"/>
        <v>82</v>
      </c>
      <c r="F50" s="10">
        <f t="shared" si="12"/>
        <v>89</v>
      </c>
      <c r="G50" s="10">
        <f t="shared" si="12"/>
        <v>95</v>
      </c>
      <c r="H50" s="10">
        <f t="shared" si="12"/>
        <v>104</v>
      </c>
      <c r="I50" s="10">
        <f t="shared" si="12"/>
        <v>113</v>
      </c>
      <c r="J50" s="10">
        <f t="shared" si="12"/>
        <v>126</v>
      </c>
      <c r="K50" s="10">
        <f t="shared" si="12"/>
        <v>136</v>
      </c>
      <c r="L50" s="10">
        <f t="shared" si="12"/>
        <v>143</v>
      </c>
    </row>
    <row r="51" spans="1:12" ht="12.75">
      <c r="A51" t="s">
        <v>2</v>
      </c>
      <c r="B51" s="10">
        <f aca="true" t="shared" si="13" ref="B51:L54">ROUND((B34*$B$49)+B34,0)</f>
        <v>86</v>
      </c>
      <c r="C51" s="10">
        <f t="shared" si="13"/>
        <v>90</v>
      </c>
      <c r="D51" s="10">
        <f t="shared" si="13"/>
        <v>93</v>
      </c>
      <c r="E51" s="10">
        <f t="shared" si="13"/>
        <v>96</v>
      </c>
      <c r="F51" s="10">
        <f t="shared" si="13"/>
        <v>102</v>
      </c>
      <c r="G51" s="10">
        <f t="shared" si="13"/>
        <v>108</v>
      </c>
      <c r="H51" s="10">
        <f t="shared" si="13"/>
        <v>117</v>
      </c>
      <c r="I51" s="10">
        <f t="shared" si="13"/>
        <v>128</v>
      </c>
      <c r="J51" s="10">
        <f t="shared" si="13"/>
        <v>140</v>
      </c>
      <c r="K51" s="10">
        <f t="shared" si="13"/>
        <v>149</v>
      </c>
      <c r="L51" s="10">
        <f t="shared" si="13"/>
        <v>156</v>
      </c>
    </row>
    <row r="52" spans="1:12" ht="12.75">
      <c r="A52" t="s">
        <v>3</v>
      </c>
      <c r="B52" s="10">
        <f t="shared" si="13"/>
        <v>99</v>
      </c>
      <c r="C52" s="10">
        <f t="shared" si="13"/>
        <v>102</v>
      </c>
      <c r="D52" s="10">
        <f t="shared" si="13"/>
        <v>105</v>
      </c>
      <c r="E52" s="10">
        <f t="shared" si="13"/>
        <v>108</v>
      </c>
      <c r="F52" s="10">
        <f t="shared" si="13"/>
        <v>114</v>
      </c>
      <c r="G52" s="10">
        <f t="shared" si="13"/>
        <v>120</v>
      </c>
      <c r="H52" s="10">
        <f t="shared" si="13"/>
        <v>131</v>
      </c>
      <c r="I52" s="10">
        <f t="shared" si="13"/>
        <v>140</v>
      </c>
      <c r="J52" s="10">
        <f t="shared" si="13"/>
        <v>152</v>
      </c>
      <c r="K52" s="10">
        <f t="shared" si="13"/>
        <v>162</v>
      </c>
      <c r="L52" s="10">
        <f t="shared" si="13"/>
        <v>169</v>
      </c>
    </row>
    <row r="53" spans="1:12" ht="12.75">
      <c r="A53" t="s">
        <v>4</v>
      </c>
      <c r="B53" s="10">
        <f t="shared" si="13"/>
        <v>111</v>
      </c>
      <c r="C53" s="10">
        <f t="shared" si="13"/>
        <v>114</v>
      </c>
      <c r="D53" s="10">
        <f t="shared" si="13"/>
        <v>117</v>
      </c>
      <c r="E53" s="10">
        <f t="shared" si="13"/>
        <v>120</v>
      </c>
      <c r="F53" s="10">
        <f t="shared" si="13"/>
        <v>128</v>
      </c>
      <c r="G53" s="10">
        <f t="shared" si="13"/>
        <v>134</v>
      </c>
      <c r="H53" s="10">
        <f t="shared" si="13"/>
        <v>143</v>
      </c>
      <c r="I53" s="10">
        <f t="shared" si="13"/>
        <v>152</v>
      </c>
      <c r="J53" s="10">
        <f t="shared" si="13"/>
        <v>165</v>
      </c>
      <c r="K53" s="10">
        <f t="shared" si="13"/>
        <v>174</v>
      </c>
      <c r="L53" s="10">
        <f t="shared" si="13"/>
        <v>182</v>
      </c>
    </row>
    <row r="54" spans="1:12" ht="12.75">
      <c r="A54" t="s">
        <v>5</v>
      </c>
      <c r="B54" s="10">
        <f t="shared" si="13"/>
        <v>124</v>
      </c>
      <c r="C54" s="10">
        <f t="shared" si="13"/>
        <v>128</v>
      </c>
      <c r="D54" s="10">
        <f t="shared" si="13"/>
        <v>131</v>
      </c>
      <c r="E54" s="10">
        <f t="shared" si="13"/>
        <v>134</v>
      </c>
      <c r="F54" s="10">
        <f t="shared" si="13"/>
        <v>140</v>
      </c>
      <c r="G54" s="10">
        <f t="shared" si="13"/>
        <v>146</v>
      </c>
      <c r="H54" s="10">
        <f t="shared" si="13"/>
        <v>155</v>
      </c>
      <c r="I54" s="10">
        <f t="shared" si="13"/>
        <v>165</v>
      </c>
      <c r="J54" s="10">
        <f t="shared" si="13"/>
        <v>177</v>
      </c>
      <c r="K54" s="10">
        <f t="shared" si="13"/>
        <v>187</v>
      </c>
      <c r="L54" s="10">
        <f t="shared" si="13"/>
        <v>195</v>
      </c>
    </row>
    <row r="56" spans="1:2" ht="12.75">
      <c r="A56" s="40" t="s">
        <v>58</v>
      </c>
      <c r="B56" s="10">
        <v>91.93</v>
      </c>
    </row>
    <row r="57" spans="1:12" ht="12.75">
      <c r="A57" t="s">
        <v>1</v>
      </c>
      <c r="B57" s="10">
        <f>B7*B$56</f>
        <v>4596.5</v>
      </c>
      <c r="C57" s="10">
        <f aca="true" t="shared" si="14" ref="C57:L57">C7*C50</f>
        <v>1200</v>
      </c>
      <c r="D57" s="10">
        <f t="shared" si="14"/>
        <v>79</v>
      </c>
      <c r="E57" s="10">
        <f t="shared" si="14"/>
        <v>82</v>
      </c>
      <c r="F57" s="10">
        <f t="shared" si="14"/>
        <v>356</v>
      </c>
      <c r="G57" s="10">
        <f t="shared" si="14"/>
        <v>190</v>
      </c>
      <c r="H57" s="10">
        <f t="shared" si="14"/>
        <v>624</v>
      </c>
      <c r="I57" s="10">
        <f t="shared" si="14"/>
        <v>226</v>
      </c>
      <c r="J57" s="10">
        <f t="shared" si="14"/>
        <v>378</v>
      </c>
      <c r="K57" s="10">
        <f t="shared" si="14"/>
        <v>408</v>
      </c>
      <c r="L57" s="10">
        <f t="shared" si="14"/>
        <v>12298</v>
      </c>
    </row>
    <row r="58" spans="1:12" ht="12.75">
      <c r="A58" t="s">
        <v>2</v>
      </c>
      <c r="B58" s="10">
        <f>B8*B$56</f>
        <v>1103.16</v>
      </c>
      <c r="C58" s="10">
        <f aca="true" t="shared" si="15" ref="C58:L58">C8*C51</f>
        <v>360</v>
      </c>
      <c r="D58" s="10">
        <f t="shared" si="15"/>
        <v>186</v>
      </c>
      <c r="E58" s="10">
        <f t="shared" si="15"/>
        <v>96</v>
      </c>
      <c r="F58" s="10">
        <f t="shared" si="15"/>
        <v>102</v>
      </c>
      <c r="G58" s="10">
        <f t="shared" si="15"/>
        <v>108</v>
      </c>
      <c r="H58" s="10">
        <f t="shared" si="15"/>
        <v>468</v>
      </c>
      <c r="I58" s="10">
        <f t="shared" si="15"/>
        <v>512</v>
      </c>
      <c r="J58" s="10">
        <f t="shared" si="15"/>
        <v>560</v>
      </c>
      <c r="K58" s="10">
        <f t="shared" si="15"/>
        <v>0</v>
      </c>
      <c r="L58" s="10">
        <f t="shared" si="15"/>
        <v>10920</v>
      </c>
    </row>
    <row r="59" spans="1:12" ht="12.75">
      <c r="A59" t="s">
        <v>3</v>
      </c>
      <c r="B59" s="10">
        <f>B9*B$56</f>
        <v>1103.16</v>
      </c>
      <c r="C59" s="10">
        <f aca="true" t="shared" si="16" ref="C59:L59">C9*C52</f>
        <v>102</v>
      </c>
      <c r="D59" s="10">
        <f t="shared" si="16"/>
        <v>210</v>
      </c>
      <c r="E59" s="10">
        <f t="shared" si="16"/>
        <v>216</v>
      </c>
      <c r="F59" s="10">
        <f t="shared" si="16"/>
        <v>228</v>
      </c>
      <c r="G59" s="10">
        <f t="shared" si="16"/>
        <v>0</v>
      </c>
      <c r="H59" s="10">
        <f t="shared" si="16"/>
        <v>655</v>
      </c>
      <c r="I59" s="10">
        <f t="shared" si="16"/>
        <v>700</v>
      </c>
      <c r="J59" s="10">
        <f t="shared" si="16"/>
        <v>608</v>
      </c>
      <c r="K59" s="10">
        <f t="shared" si="16"/>
        <v>486</v>
      </c>
      <c r="L59" s="10">
        <f t="shared" si="16"/>
        <v>12168</v>
      </c>
    </row>
    <row r="60" spans="1:12" ht="12.75">
      <c r="A60" t="s">
        <v>4</v>
      </c>
      <c r="B60" s="10">
        <f>B10*B$56</f>
        <v>919.3000000000001</v>
      </c>
      <c r="C60" s="10">
        <f aca="true" t="shared" si="17" ref="C60:L60">C10*C53</f>
        <v>342</v>
      </c>
      <c r="D60" s="10">
        <f t="shared" si="17"/>
        <v>0</v>
      </c>
      <c r="E60" s="10">
        <f t="shared" si="17"/>
        <v>240</v>
      </c>
      <c r="F60" s="10">
        <f t="shared" si="17"/>
        <v>256</v>
      </c>
      <c r="G60" s="10">
        <f t="shared" si="17"/>
        <v>0</v>
      </c>
      <c r="H60" s="10">
        <f t="shared" si="17"/>
        <v>286</v>
      </c>
      <c r="I60" s="10">
        <f t="shared" si="17"/>
        <v>304</v>
      </c>
      <c r="J60" s="10">
        <f t="shared" si="17"/>
        <v>0</v>
      </c>
      <c r="K60" s="10">
        <f t="shared" si="17"/>
        <v>0</v>
      </c>
      <c r="L60" s="10">
        <f t="shared" si="17"/>
        <v>5642</v>
      </c>
    </row>
    <row r="61" spans="1:12" ht="12.75">
      <c r="A61" s="1" t="s">
        <v>5</v>
      </c>
      <c r="B61" s="37">
        <f>B11*B$56</f>
        <v>1287.02</v>
      </c>
      <c r="C61" s="37">
        <f aca="true" t="shared" si="18" ref="C61:L61">C11*C54</f>
        <v>512</v>
      </c>
      <c r="D61" s="37">
        <f t="shared" si="18"/>
        <v>393</v>
      </c>
      <c r="E61" s="37">
        <f t="shared" si="18"/>
        <v>268</v>
      </c>
      <c r="F61" s="37">
        <f t="shared" si="18"/>
        <v>140</v>
      </c>
      <c r="G61" s="37">
        <f t="shared" si="18"/>
        <v>0</v>
      </c>
      <c r="H61" s="37">
        <f t="shared" si="18"/>
        <v>310</v>
      </c>
      <c r="I61" s="37">
        <f t="shared" si="18"/>
        <v>0</v>
      </c>
      <c r="J61" s="37">
        <f t="shared" si="18"/>
        <v>177</v>
      </c>
      <c r="K61" s="37">
        <f t="shared" si="18"/>
        <v>187</v>
      </c>
      <c r="L61" s="37">
        <f t="shared" si="18"/>
        <v>13650</v>
      </c>
    </row>
    <row r="62" spans="3:12" ht="12.75">
      <c r="C62" s="10"/>
      <c r="D62" s="10"/>
      <c r="E62" s="10"/>
      <c r="F62" s="10"/>
      <c r="G62" s="10"/>
      <c r="H62" s="10"/>
      <c r="I62" s="10"/>
      <c r="J62" s="10"/>
      <c r="K62" s="23" t="s">
        <v>59</v>
      </c>
      <c r="L62" s="23">
        <f>SUM(B57:L61)</f>
        <v>76242.14000000001</v>
      </c>
    </row>
    <row r="64" ht="12.75">
      <c r="A64" s="12" t="s">
        <v>118</v>
      </c>
    </row>
    <row r="66" ht="12.75">
      <c r="A66" s="40" t="s">
        <v>63</v>
      </c>
    </row>
    <row r="68" spans="1:9" ht="12.75">
      <c r="A68" s="1"/>
      <c r="B68" s="45" t="s">
        <v>61</v>
      </c>
      <c r="C68" s="44" t="s">
        <v>62</v>
      </c>
      <c r="D68" s="45" t="s">
        <v>58</v>
      </c>
      <c r="G68" s="19"/>
      <c r="H68" s="19"/>
      <c r="I68" s="19"/>
    </row>
    <row r="69" spans="1:9" ht="12.75">
      <c r="A69" t="s">
        <v>108</v>
      </c>
      <c r="B69" s="39">
        <f>SUM(L28)</f>
        <v>72984.14000000001</v>
      </c>
      <c r="C69" s="43">
        <v>12</v>
      </c>
      <c r="D69" s="47">
        <f>ROUND(B69*C69,0)</f>
        <v>875810</v>
      </c>
      <c r="E69" s="48"/>
      <c r="G69" s="19"/>
      <c r="H69" s="19"/>
      <c r="I69" s="19"/>
    </row>
    <row r="70" spans="1:9" ht="12.75">
      <c r="A70" t="s">
        <v>109</v>
      </c>
      <c r="B70" s="39">
        <f>SUM(L28)</f>
        <v>72984.14000000001</v>
      </c>
      <c r="C70" s="43">
        <v>12</v>
      </c>
      <c r="D70" s="47">
        <f>ROUND(B70*C70,0)</f>
        <v>875810</v>
      </c>
      <c r="E70" s="48"/>
      <c r="G70" s="19"/>
      <c r="H70" s="19"/>
      <c r="I70" s="19"/>
    </row>
    <row r="71" spans="1:9" ht="12.75">
      <c r="A71" s="1" t="s">
        <v>110</v>
      </c>
      <c r="B71" s="42">
        <f>SUM(L28)</f>
        <v>72984.14000000001</v>
      </c>
      <c r="C71" s="44">
        <v>12</v>
      </c>
      <c r="D71" s="47">
        <f>ROUND(B71*C71,0)</f>
        <v>875810</v>
      </c>
      <c r="E71" s="49"/>
      <c r="G71" s="19"/>
      <c r="H71" s="19"/>
      <c r="I71" s="19"/>
    </row>
    <row r="72" spans="2:9" ht="12.75">
      <c r="B72" s="15"/>
      <c r="C72" s="15"/>
      <c r="D72" s="53">
        <f>SUM(D69:D71)</f>
        <v>2627430</v>
      </c>
      <c r="E72" s="54"/>
      <c r="F72" s="46"/>
      <c r="G72" s="19"/>
      <c r="H72" s="19"/>
      <c r="I72" s="19"/>
    </row>
    <row r="73" spans="4:9" ht="12.75">
      <c r="D73" s="50"/>
      <c r="E73" s="50"/>
      <c r="G73" s="19"/>
      <c r="H73" s="19"/>
      <c r="I73" s="19"/>
    </row>
    <row r="74" spans="1:9" ht="12.75">
      <c r="A74" s="40" t="s">
        <v>64</v>
      </c>
      <c r="D74" s="50"/>
      <c r="E74" s="50"/>
      <c r="G74" s="19"/>
      <c r="H74" s="19"/>
      <c r="I74" s="19"/>
    </row>
    <row r="75" spans="4:9" ht="12.75">
      <c r="D75" s="50"/>
      <c r="E75" s="50"/>
      <c r="G75" s="19"/>
      <c r="H75" s="19"/>
      <c r="I75" s="19"/>
    </row>
    <row r="76" spans="1:9" ht="12.75">
      <c r="A76" s="1"/>
      <c r="B76" s="45" t="s">
        <v>61</v>
      </c>
      <c r="C76" s="44" t="s">
        <v>62</v>
      </c>
      <c r="D76" s="51" t="s">
        <v>58</v>
      </c>
      <c r="E76" s="50"/>
      <c r="G76" s="19"/>
      <c r="H76" s="19"/>
      <c r="I76" s="19"/>
    </row>
    <row r="77" spans="1:9" ht="12.75">
      <c r="A77" t="s">
        <v>111</v>
      </c>
      <c r="B77" s="39">
        <f>SUM(L28)</f>
        <v>72984.14000000001</v>
      </c>
      <c r="C77" s="43">
        <v>7</v>
      </c>
      <c r="D77" s="47">
        <f>ROUND(B77*C77,0)</f>
        <v>510889</v>
      </c>
      <c r="E77" s="48"/>
      <c r="G77" s="19"/>
      <c r="H77" s="19"/>
      <c r="I77" s="19"/>
    </row>
    <row r="78" spans="1:9" ht="12.75">
      <c r="A78" t="s">
        <v>112</v>
      </c>
      <c r="B78" s="39">
        <f>SUM(L45)</f>
        <v>74905.14000000001</v>
      </c>
      <c r="C78" s="43">
        <v>5</v>
      </c>
      <c r="D78" s="47">
        <f>ROUND(B78*C78,0)</f>
        <v>374526</v>
      </c>
      <c r="E78" s="48"/>
      <c r="G78" s="19"/>
      <c r="H78" s="19"/>
      <c r="I78" s="19"/>
    </row>
    <row r="79" spans="1:9" ht="12.75">
      <c r="A79" t="s">
        <v>113</v>
      </c>
      <c r="B79" s="39">
        <f>SUM(L45)</f>
        <v>74905.14000000001</v>
      </c>
      <c r="C79" s="43">
        <v>7</v>
      </c>
      <c r="D79" s="47">
        <f>ROUND(B79*C79,0)</f>
        <v>524336</v>
      </c>
      <c r="E79" s="48"/>
      <c r="G79" s="19"/>
      <c r="H79" s="19"/>
      <c r="I79" s="19"/>
    </row>
    <row r="80" spans="1:9" ht="12.75">
      <c r="A80" t="s">
        <v>114</v>
      </c>
      <c r="B80" s="39">
        <f>SUM(L62)</f>
        <v>76242.14000000001</v>
      </c>
      <c r="C80" s="43">
        <v>5</v>
      </c>
      <c r="D80" s="47">
        <f>ROUND(B80*C80,0)</f>
        <v>381211</v>
      </c>
      <c r="E80" s="48"/>
      <c r="G80" s="19"/>
      <c r="H80" s="19"/>
      <c r="I80" s="19"/>
    </row>
    <row r="81" spans="1:9" ht="12.75">
      <c r="A81" s="1" t="s">
        <v>110</v>
      </c>
      <c r="B81" s="42">
        <f>SUM(L62)</f>
        <v>76242.14000000001</v>
      </c>
      <c r="C81" s="44">
        <v>12</v>
      </c>
      <c r="D81" s="47">
        <f>ROUND(B81*C81,0)</f>
        <v>914906</v>
      </c>
      <c r="E81" s="49"/>
      <c r="G81" s="19"/>
      <c r="H81" s="19"/>
      <c r="I81" s="19"/>
    </row>
    <row r="82" spans="4:9" ht="12.75">
      <c r="D82" s="53">
        <f>SUM(D77:D81)</f>
        <v>2705868</v>
      </c>
      <c r="E82" s="54"/>
      <c r="F82" s="46"/>
      <c r="G82" s="19"/>
      <c r="H82" s="19"/>
      <c r="I82" s="19"/>
    </row>
    <row r="83" spans="4:9" ht="12.75">
      <c r="D83" s="52" t="s">
        <v>65</v>
      </c>
      <c r="E83" s="52">
        <f>D82-D72</f>
        <v>78438</v>
      </c>
      <c r="G83" s="19"/>
      <c r="H83" s="19"/>
      <c r="I83" s="19"/>
    </row>
    <row r="84" spans="4:9" ht="12.75">
      <c r="D84" s="50"/>
      <c r="E84" s="50"/>
      <c r="G84" s="19"/>
      <c r="H84" s="19"/>
      <c r="I84" s="19"/>
    </row>
    <row r="85" spans="1:9" ht="12.75">
      <c r="A85" s="40" t="s">
        <v>66</v>
      </c>
      <c r="D85" s="50"/>
      <c r="E85" s="50"/>
      <c r="G85" s="19"/>
      <c r="H85" s="19"/>
      <c r="I85" s="19"/>
    </row>
    <row r="86" spans="4:9" ht="12.75">
      <c r="D86" s="50"/>
      <c r="E86" s="50"/>
      <c r="G86" s="19"/>
      <c r="H86" s="19"/>
      <c r="I86" s="19"/>
    </row>
    <row r="87" spans="1:9" ht="12.75">
      <c r="A87" s="1"/>
      <c r="B87" s="45" t="s">
        <v>61</v>
      </c>
      <c r="C87" s="44" t="s">
        <v>62</v>
      </c>
      <c r="D87" s="51" t="s">
        <v>58</v>
      </c>
      <c r="E87" s="50"/>
      <c r="G87" s="19"/>
      <c r="H87" s="19"/>
      <c r="I87" s="19"/>
    </row>
    <row r="88" spans="1:9" ht="12.75">
      <c r="A88" t="s">
        <v>115</v>
      </c>
      <c r="B88" s="39">
        <f>SUM(L28)</f>
        <v>72984.14000000001</v>
      </c>
      <c r="C88" s="43">
        <v>7</v>
      </c>
      <c r="D88" s="47">
        <f>ROUND(B88*C88,0)</f>
        <v>510889</v>
      </c>
      <c r="E88" s="48"/>
      <c r="G88" s="19"/>
      <c r="H88" s="19"/>
      <c r="I88" s="19"/>
    </row>
    <row r="89" spans="1:9" ht="12.75">
      <c r="A89" t="s">
        <v>112</v>
      </c>
      <c r="B89" s="39">
        <f>SUM(L45)</f>
        <v>74905.14000000001</v>
      </c>
      <c r="C89" s="43">
        <v>5</v>
      </c>
      <c r="D89" s="47">
        <f>ROUND(B89*C89,0)</f>
        <v>374526</v>
      </c>
      <c r="E89" s="48"/>
      <c r="G89" s="19"/>
      <c r="H89" s="19"/>
      <c r="I89" s="19"/>
    </row>
    <row r="90" spans="1:9" ht="12.75">
      <c r="A90" t="s">
        <v>109</v>
      </c>
      <c r="B90" s="39">
        <f>SUM(L45)</f>
        <v>74905.14000000001</v>
      </c>
      <c r="C90" s="43">
        <v>12</v>
      </c>
      <c r="D90" s="47">
        <f>ROUND(B90*C90,0)</f>
        <v>898862</v>
      </c>
      <c r="E90" s="48"/>
      <c r="G90" s="19"/>
      <c r="H90" s="19"/>
      <c r="I90" s="19"/>
    </row>
    <row r="91" spans="1:9" ht="12.75">
      <c r="A91" t="s">
        <v>116</v>
      </c>
      <c r="B91" s="39">
        <f>SUM(L45)</f>
        <v>74905.14000000001</v>
      </c>
      <c r="C91" s="43">
        <v>7</v>
      </c>
      <c r="D91" s="47">
        <f>ROUND(B91*C91,0)</f>
        <v>524336</v>
      </c>
      <c r="E91" s="48"/>
      <c r="G91" s="19"/>
      <c r="H91" s="19"/>
      <c r="I91" s="19"/>
    </row>
    <row r="92" spans="1:9" ht="12.75">
      <c r="A92" s="1" t="s">
        <v>117</v>
      </c>
      <c r="B92" s="42">
        <f>SUM(L62)</f>
        <v>76242.14000000001</v>
      </c>
      <c r="C92" s="44">
        <v>5</v>
      </c>
      <c r="D92" s="47">
        <f>ROUND(B92*C92,0)</f>
        <v>381211</v>
      </c>
      <c r="E92" s="49"/>
      <c r="G92" s="19"/>
      <c r="H92" s="19"/>
      <c r="I92" s="19"/>
    </row>
    <row r="93" spans="4:9" ht="12.75">
      <c r="D93" s="53">
        <f>SUM(D88:D92)</f>
        <v>2689824</v>
      </c>
      <c r="E93" s="54"/>
      <c r="G93" s="19"/>
      <c r="H93" s="19"/>
      <c r="I93" s="19"/>
    </row>
    <row r="94" spans="4:9" ht="12.75">
      <c r="D94" s="52" t="s">
        <v>65</v>
      </c>
      <c r="E94" s="47">
        <f>D93-D72</f>
        <v>62394</v>
      </c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15" spans="7:11" ht="12.75">
      <c r="G115" s="19"/>
      <c r="H115" s="19"/>
      <c r="I115" s="19"/>
      <c r="J115" s="19"/>
      <c r="K115" s="19"/>
    </row>
    <row r="116" spans="7:11" ht="12.75">
      <c r="G116" s="19"/>
      <c r="H116" s="19"/>
      <c r="I116" s="19"/>
      <c r="J116" s="19"/>
      <c r="K116" s="19"/>
    </row>
    <row r="117" spans="7:11" ht="12.75">
      <c r="G117" s="19"/>
      <c r="H117" s="19"/>
      <c r="I117" s="19"/>
      <c r="J117" s="19"/>
      <c r="K117" s="19"/>
    </row>
    <row r="118" spans="7:11" ht="12.75">
      <c r="G118" s="19"/>
      <c r="H118" s="19"/>
      <c r="I118" s="19"/>
      <c r="J118" s="19"/>
      <c r="K118" s="19"/>
    </row>
    <row r="119" spans="7:11" ht="12.75">
      <c r="G119" s="19"/>
      <c r="H119" s="19"/>
      <c r="I119" s="19"/>
      <c r="J119" s="19"/>
      <c r="K119" s="19"/>
    </row>
  </sheetData>
  <sheetProtection/>
  <mergeCells count="1">
    <mergeCell ref="B5:L5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G3" sqref="G3"/>
    </sheetView>
  </sheetViews>
  <sheetFormatPr defaultColWidth="11.00390625" defaultRowHeight="12.75"/>
  <cols>
    <col min="1" max="1" width="7.00390625" style="0" customWidth="1"/>
    <col min="2" max="2" width="22.125" style="0" customWidth="1"/>
  </cols>
  <sheetData>
    <row r="1" ht="12.75">
      <c r="A1" s="12" t="s">
        <v>38</v>
      </c>
    </row>
    <row r="2" spans="1:7" ht="12.75">
      <c r="A2" s="12" t="s">
        <v>39</v>
      </c>
      <c r="G2" s="58" t="s">
        <v>127</v>
      </c>
    </row>
    <row r="5" ht="12.75">
      <c r="A5" s="12" t="s">
        <v>67</v>
      </c>
    </row>
    <row r="7" ht="12.75">
      <c r="A7" s="12" t="s">
        <v>122</v>
      </c>
    </row>
    <row r="9" spans="1:6" ht="12.75">
      <c r="A9" s="13" t="s">
        <v>41</v>
      </c>
      <c r="B9" s="13" t="s">
        <v>42</v>
      </c>
      <c r="C9" s="11" t="s">
        <v>2</v>
      </c>
      <c r="D9" s="11" t="s">
        <v>3</v>
      </c>
      <c r="E9" s="11" t="s">
        <v>4</v>
      </c>
      <c r="F9" s="11" t="s">
        <v>5</v>
      </c>
    </row>
    <row r="10" spans="1:6" ht="12.75">
      <c r="A10" s="14">
        <v>1</v>
      </c>
      <c r="B10" s="15" t="s">
        <v>43</v>
      </c>
      <c r="C10" s="10">
        <v>160</v>
      </c>
      <c r="D10" s="10">
        <v>176</v>
      </c>
      <c r="E10" s="10">
        <v>198</v>
      </c>
      <c r="F10" s="10">
        <v>220</v>
      </c>
    </row>
    <row r="11" spans="1:9" ht="12.75">
      <c r="A11" s="14">
        <v>2</v>
      </c>
      <c r="B11" s="15" t="s">
        <v>44</v>
      </c>
      <c r="C11" s="10">
        <v>164</v>
      </c>
      <c r="D11" s="10">
        <v>180</v>
      </c>
      <c r="E11" s="10">
        <v>202</v>
      </c>
      <c r="F11" s="10">
        <v>224</v>
      </c>
      <c r="G11" s="10"/>
      <c r="H11" s="10"/>
      <c r="I11" s="10"/>
    </row>
    <row r="12" spans="1:9" ht="12.75">
      <c r="A12" s="14">
        <v>3</v>
      </c>
      <c r="B12" s="15" t="s">
        <v>45</v>
      </c>
      <c r="C12" s="10">
        <v>168</v>
      </c>
      <c r="D12" s="10">
        <v>184</v>
      </c>
      <c r="E12" s="10">
        <v>206</v>
      </c>
      <c r="F12" s="10">
        <v>228</v>
      </c>
      <c r="G12" s="10"/>
      <c r="H12" s="10"/>
      <c r="I12" s="10"/>
    </row>
    <row r="13" spans="1:9" ht="12.75">
      <c r="A13" s="14">
        <v>4</v>
      </c>
      <c r="B13" s="15" t="s">
        <v>46</v>
      </c>
      <c r="C13" s="10">
        <v>171</v>
      </c>
      <c r="D13" s="10">
        <v>187</v>
      </c>
      <c r="E13" s="10">
        <v>209</v>
      </c>
      <c r="F13" s="10">
        <v>231</v>
      </c>
      <c r="G13" s="10"/>
      <c r="H13" s="10"/>
      <c r="I13" s="10"/>
    </row>
    <row r="14" spans="1:9" ht="12.75">
      <c r="A14" s="14">
        <v>5</v>
      </c>
      <c r="B14" s="15" t="s">
        <v>47</v>
      </c>
      <c r="C14" s="10">
        <v>179</v>
      </c>
      <c r="D14" s="10">
        <v>195</v>
      </c>
      <c r="E14" s="10">
        <v>217</v>
      </c>
      <c r="F14" s="10">
        <v>239</v>
      </c>
      <c r="G14" s="10"/>
      <c r="H14" s="10"/>
      <c r="I14" s="10"/>
    </row>
    <row r="15" spans="1:9" ht="12.75">
      <c r="A15" s="14">
        <v>6</v>
      </c>
      <c r="B15" s="15" t="s">
        <v>48</v>
      </c>
      <c r="C15" s="10">
        <v>186</v>
      </c>
      <c r="D15" s="10">
        <v>202</v>
      </c>
      <c r="E15" s="10">
        <v>224</v>
      </c>
      <c r="F15" s="10">
        <v>246</v>
      </c>
      <c r="G15" s="10"/>
      <c r="H15" s="10"/>
      <c r="I15" s="10"/>
    </row>
    <row r="16" spans="1:9" ht="12.75">
      <c r="A16" s="14">
        <v>7</v>
      </c>
      <c r="B16" s="15" t="s">
        <v>49</v>
      </c>
      <c r="C16" s="10">
        <v>197</v>
      </c>
      <c r="D16" s="10">
        <v>213</v>
      </c>
      <c r="E16" s="10">
        <v>235</v>
      </c>
      <c r="F16" s="10">
        <v>257</v>
      </c>
      <c r="G16" s="10"/>
      <c r="H16" s="10"/>
      <c r="I16" s="10"/>
    </row>
    <row r="17" spans="1:9" ht="12.75">
      <c r="A17" s="14">
        <v>8</v>
      </c>
      <c r="B17" s="15" t="s">
        <v>50</v>
      </c>
      <c r="C17" s="10">
        <v>209</v>
      </c>
      <c r="D17" s="10">
        <v>225</v>
      </c>
      <c r="E17" s="10">
        <v>247</v>
      </c>
      <c r="F17" s="10">
        <v>269</v>
      </c>
      <c r="G17" s="10"/>
      <c r="H17" s="10"/>
      <c r="I17" s="10"/>
    </row>
    <row r="18" spans="1:9" ht="12.75">
      <c r="A18" s="14">
        <v>9</v>
      </c>
      <c r="B18" s="15" t="s">
        <v>51</v>
      </c>
      <c r="C18" s="10">
        <v>224</v>
      </c>
      <c r="D18" s="10">
        <v>240</v>
      </c>
      <c r="E18" s="10">
        <v>262</v>
      </c>
      <c r="F18" s="10">
        <v>284</v>
      </c>
      <c r="G18" s="10"/>
      <c r="H18" s="10"/>
      <c r="I18" s="10"/>
    </row>
    <row r="19" spans="1:9" ht="12.75">
      <c r="A19" s="14">
        <v>10</v>
      </c>
      <c r="B19" s="15" t="s">
        <v>52</v>
      </c>
      <c r="C19" s="10">
        <v>235</v>
      </c>
      <c r="D19" s="10">
        <v>251</v>
      </c>
      <c r="E19" s="10">
        <v>273</v>
      </c>
      <c r="F19" s="10">
        <v>295</v>
      </c>
      <c r="G19" s="10"/>
      <c r="H19" s="10"/>
      <c r="I19" s="10"/>
    </row>
    <row r="20" spans="1:9" ht="22.5" customHeight="1">
      <c r="A20" s="14">
        <v>11</v>
      </c>
      <c r="B20" s="16" t="s">
        <v>53</v>
      </c>
      <c r="C20" s="10">
        <v>243</v>
      </c>
      <c r="D20" s="10">
        <v>259</v>
      </c>
      <c r="E20" s="10">
        <v>281</v>
      </c>
      <c r="F20" s="10">
        <v>303</v>
      </c>
      <c r="G20" s="10"/>
      <c r="H20" s="10"/>
      <c r="I20" s="10"/>
    </row>
    <row r="24" spans="1:3" ht="12.75">
      <c r="A24" s="12" t="s">
        <v>54</v>
      </c>
      <c r="C24" s="17">
        <v>0.03</v>
      </c>
    </row>
    <row r="26" spans="1:6" ht="12.75">
      <c r="A26" s="13" t="s">
        <v>41</v>
      </c>
      <c r="B26" s="13" t="s">
        <v>42</v>
      </c>
      <c r="C26" s="11" t="s">
        <v>2</v>
      </c>
      <c r="D26" s="11" t="s">
        <v>3</v>
      </c>
      <c r="E26" s="11" t="s">
        <v>4</v>
      </c>
      <c r="F26" s="11" t="s">
        <v>5</v>
      </c>
    </row>
    <row r="27" spans="1:6" ht="12.75">
      <c r="A27" s="14">
        <v>1</v>
      </c>
      <c r="B27" s="15" t="s">
        <v>43</v>
      </c>
      <c r="C27" s="10">
        <f aca="true" t="shared" si="0" ref="C27:F37">ROUND((C10*$C$24)+C10,0)</f>
        <v>165</v>
      </c>
      <c r="D27" s="10">
        <f t="shared" si="0"/>
        <v>181</v>
      </c>
      <c r="E27" s="10">
        <f t="shared" si="0"/>
        <v>204</v>
      </c>
      <c r="F27" s="10">
        <f t="shared" si="0"/>
        <v>227</v>
      </c>
    </row>
    <row r="28" spans="1:11" ht="12.75">
      <c r="A28" s="14">
        <v>2</v>
      </c>
      <c r="B28" s="15" t="s">
        <v>44</v>
      </c>
      <c r="C28" s="10">
        <f t="shared" si="0"/>
        <v>169</v>
      </c>
      <c r="D28" s="10">
        <f t="shared" si="0"/>
        <v>185</v>
      </c>
      <c r="E28" s="10">
        <f t="shared" si="0"/>
        <v>208</v>
      </c>
      <c r="F28" s="10">
        <f t="shared" si="0"/>
        <v>231</v>
      </c>
      <c r="G28" s="10"/>
      <c r="H28" s="10"/>
      <c r="I28" s="10"/>
      <c r="J28" s="10"/>
      <c r="K28" s="10"/>
    </row>
    <row r="29" spans="1:11" ht="12.75">
      <c r="A29" s="14">
        <v>3</v>
      </c>
      <c r="B29" s="15" t="s">
        <v>45</v>
      </c>
      <c r="C29" s="10">
        <f t="shared" si="0"/>
        <v>173</v>
      </c>
      <c r="D29" s="10">
        <f t="shared" si="0"/>
        <v>190</v>
      </c>
      <c r="E29" s="10">
        <f t="shared" si="0"/>
        <v>212</v>
      </c>
      <c r="F29" s="10">
        <f t="shared" si="0"/>
        <v>235</v>
      </c>
      <c r="G29" s="10"/>
      <c r="H29" s="10"/>
      <c r="I29" s="10"/>
      <c r="J29" s="10"/>
      <c r="K29" s="10"/>
    </row>
    <row r="30" spans="1:11" ht="12.75">
      <c r="A30" s="14">
        <v>4</v>
      </c>
      <c r="B30" s="15" t="s">
        <v>46</v>
      </c>
      <c r="C30" s="10">
        <f t="shared" si="0"/>
        <v>176</v>
      </c>
      <c r="D30" s="10">
        <f t="shared" si="0"/>
        <v>193</v>
      </c>
      <c r="E30" s="10">
        <f t="shared" si="0"/>
        <v>215</v>
      </c>
      <c r="F30" s="10">
        <f t="shared" si="0"/>
        <v>238</v>
      </c>
      <c r="G30" s="10"/>
      <c r="H30" s="10"/>
      <c r="I30" s="10"/>
      <c r="J30" s="10"/>
      <c r="K30" s="10"/>
    </row>
    <row r="31" spans="1:11" ht="12.75">
      <c r="A31" s="14">
        <v>5</v>
      </c>
      <c r="B31" s="15" t="s">
        <v>47</v>
      </c>
      <c r="C31" s="10">
        <f t="shared" si="0"/>
        <v>184</v>
      </c>
      <c r="D31" s="10">
        <f t="shared" si="0"/>
        <v>201</v>
      </c>
      <c r="E31" s="10">
        <f t="shared" si="0"/>
        <v>224</v>
      </c>
      <c r="F31" s="10">
        <f t="shared" si="0"/>
        <v>246</v>
      </c>
      <c r="G31" s="10"/>
      <c r="H31" s="10"/>
      <c r="I31" s="10"/>
      <c r="J31" s="10"/>
      <c r="K31" s="10"/>
    </row>
    <row r="32" spans="1:11" ht="12.75">
      <c r="A32" s="14">
        <v>6</v>
      </c>
      <c r="B32" s="15" t="s">
        <v>48</v>
      </c>
      <c r="C32" s="10">
        <f t="shared" si="0"/>
        <v>192</v>
      </c>
      <c r="D32" s="10">
        <f t="shared" si="0"/>
        <v>208</v>
      </c>
      <c r="E32" s="10">
        <f t="shared" si="0"/>
        <v>231</v>
      </c>
      <c r="F32" s="10">
        <f t="shared" si="0"/>
        <v>253</v>
      </c>
      <c r="G32" s="10"/>
      <c r="H32" s="10"/>
      <c r="I32" s="10"/>
      <c r="J32" s="10"/>
      <c r="K32" s="10"/>
    </row>
    <row r="33" spans="1:11" ht="12.75">
      <c r="A33" s="14">
        <v>7</v>
      </c>
      <c r="B33" s="15" t="s">
        <v>49</v>
      </c>
      <c r="C33" s="10">
        <f t="shared" si="0"/>
        <v>203</v>
      </c>
      <c r="D33" s="10">
        <f t="shared" si="0"/>
        <v>219</v>
      </c>
      <c r="E33" s="10">
        <f t="shared" si="0"/>
        <v>242</v>
      </c>
      <c r="F33" s="10">
        <f t="shared" si="0"/>
        <v>265</v>
      </c>
      <c r="G33" s="10"/>
      <c r="H33" s="10"/>
      <c r="I33" s="10"/>
      <c r="J33" s="10"/>
      <c r="K33" s="10"/>
    </row>
    <row r="34" spans="1:11" ht="12.75">
      <c r="A34" s="14">
        <v>8</v>
      </c>
      <c r="B34" s="15" t="s">
        <v>50</v>
      </c>
      <c r="C34" s="10">
        <f t="shared" si="0"/>
        <v>215</v>
      </c>
      <c r="D34" s="10">
        <f t="shared" si="0"/>
        <v>232</v>
      </c>
      <c r="E34" s="10">
        <f t="shared" si="0"/>
        <v>254</v>
      </c>
      <c r="F34" s="10">
        <f t="shared" si="0"/>
        <v>277</v>
      </c>
      <c r="G34" s="10"/>
      <c r="H34" s="10"/>
      <c r="I34" s="10"/>
      <c r="J34" s="10"/>
      <c r="K34" s="10"/>
    </row>
    <row r="35" spans="1:11" ht="12.75">
      <c r="A35" s="14">
        <v>9</v>
      </c>
      <c r="B35" s="15" t="s">
        <v>51</v>
      </c>
      <c r="C35" s="10">
        <f t="shared" si="0"/>
        <v>231</v>
      </c>
      <c r="D35" s="10">
        <f t="shared" si="0"/>
        <v>247</v>
      </c>
      <c r="E35" s="10">
        <f t="shared" si="0"/>
        <v>270</v>
      </c>
      <c r="F35" s="10">
        <f t="shared" si="0"/>
        <v>293</v>
      </c>
      <c r="G35" s="10"/>
      <c r="H35" s="10"/>
      <c r="I35" s="10"/>
      <c r="J35" s="10"/>
      <c r="K35" s="10"/>
    </row>
    <row r="36" spans="1:11" ht="12.75">
      <c r="A36" s="14">
        <v>10</v>
      </c>
      <c r="B36" s="15" t="s">
        <v>52</v>
      </c>
      <c r="C36" s="10">
        <f t="shared" si="0"/>
        <v>242</v>
      </c>
      <c r="D36" s="10">
        <f t="shared" si="0"/>
        <v>259</v>
      </c>
      <c r="E36" s="10">
        <f t="shared" si="0"/>
        <v>281</v>
      </c>
      <c r="F36" s="10">
        <f t="shared" si="0"/>
        <v>304</v>
      </c>
      <c r="G36" s="10"/>
      <c r="H36" s="10"/>
      <c r="I36" s="10"/>
      <c r="J36" s="10"/>
      <c r="K36" s="10"/>
    </row>
    <row r="37" spans="1:11" ht="23.25" customHeight="1">
      <c r="A37" s="14">
        <v>11</v>
      </c>
      <c r="B37" s="16" t="s">
        <v>53</v>
      </c>
      <c r="C37" s="10">
        <f t="shared" si="0"/>
        <v>250</v>
      </c>
      <c r="D37" s="10">
        <f t="shared" si="0"/>
        <v>267</v>
      </c>
      <c r="E37" s="10">
        <f t="shared" si="0"/>
        <v>289</v>
      </c>
      <c r="F37" s="10">
        <f t="shared" si="0"/>
        <v>312</v>
      </c>
      <c r="G37" s="10"/>
      <c r="H37" s="10"/>
      <c r="I37" s="10"/>
      <c r="J37" s="10"/>
      <c r="K37" s="10"/>
    </row>
    <row r="41" spans="1:3" ht="12.75">
      <c r="A41" s="12" t="s">
        <v>123</v>
      </c>
      <c r="C41" s="17">
        <v>0.02</v>
      </c>
    </row>
    <row r="43" spans="1:6" ht="12.75">
      <c r="A43" s="13" t="s">
        <v>41</v>
      </c>
      <c r="B43" s="13" t="s">
        <v>42</v>
      </c>
      <c r="C43" s="11" t="s">
        <v>2</v>
      </c>
      <c r="D43" s="11" t="s">
        <v>3</v>
      </c>
      <c r="E43" s="11" t="s">
        <v>4</v>
      </c>
      <c r="F43" s="11" t="s">
        <v>5</v>
      </c>
    </row>
    <row r="44" spans="1:6" ht="12.75">
      <c r="A44" s="14">
        <v>1</v>
      </c>
      <c r="B44" s="15" t="s">
        <v>43</v>
      </c>
      <c r="C44" s="10">
        <f aca="true" t="shared" si="1" ref="C44:F54">ROUND((C27*$C$41)+C27,0)</f>
        <v>168</v>
      </c>
      <c r="D44" s="10">
        <f t="shared" si="1"/>
        <v>185</v>
      </c>
      <c r="E44" s="10">
        <f t="shared" si="1"/>
        <v>208</v>
      </c>
      <c r="F44" s="10">
        <f t="shared" si="1"/>
        <v>232</v>
      </c>
    </row>
    <row r="45" spans="1:6" ht="12.75">
      <c r="A45" s="14">
        <v>2</v>
      </c>
      <c r="B45" s="15" t="s">
        <v>44</v>
      </c>
      <c r="C45" s="10">
        <f t="shared" si="1"/>
        <v>172</v>
      </c>
      <c r="D45" s="10">
        <f t="shared" si="1"/>
        <v>189</v>
      </c>
      <c r="E45" s="10">
        <f t="shared" si="1"/>
        <v>212</v>
      </c>
      <c r="F45" s="10">
        <f t="shared" si="1"/>
        <v>236</v>
      </c>
    </row>
    <row r="46" spans="1:6" ht="12.75">
      <c r="A46" s="14">
        <v>3</v>
      </c>
      <c r="B46" s="15" t="s">
        <v>45</v>
      </c>
      <c r="C46" s="10">
        <f t="shared" si="1"/>
        <v>176</v>
      </c>
      <c r="D46" s="10">
        <f t="shared" si="1"/>
        <v>194</v>
      </c>
      <c r="E46" s="10">
        <f t="shared" si="1"/>
        <v>216</v>
      </c>
      <c r="F46" s="10">
        <f t="shared" si="1"/>
        <v>240</v>
      </c>
    </row>
    <row r="47" spans="1:6" ht="12.75">
      <c r="A47" s="14">
        <v>4</v>
      </c>
      <c r="B47" s="15" t="s">
        <v>46</v>
      </c>
      <c r="C47" s="10">
        <f t="shared" si="1"/>
        <v>180</v>
      </c>
      <c r="D47" s="10">
        <f t="shared" si="1"/>
        <v>197</v>
      </c>
      <c r="E47" s="10">
        <f t="shared" si="1"/>
        <v>219</v>
      </c>
      <c r="F47" s="10">
        <f t="shared" si="1"/>
        <v>243</v>
      </c>
    </row>
    <row r="48" spans="1:6" ht="12.75">
      <c r="A48" s="14">
        <v>5</v>
      </c>
      <c r="B48" s="15" t="s">
        <v>47</v>
      </c>
      <c r="C48" s="10">
        <f t="shared" si="1"/>
        <v>188</v>
      </c>
      <c r="D48" s="10">
        <f t="shared" si="1"/>
        <v>205</v>
      </c>
      <c r="E48" s="10">
        <f t="shared" si="1"/>
        <v>228</v>
      </c>
      <c r="F48" s="10">
        <f t="shared" si="1"/>
        <v>251</v>
      </c>
    </row>
    <row r="49" spans="1:6" ht="12.75">
      <c r="A49" s="14">
        <v>6</v>
      </c>
      <c r="B49" s="15" t="s">
        <v>48</v>
      </c>
      <c r="C49" s="10">
        <f t="shared" si="1"/>
        <v>196</v>
      </c>
      <c r="D49" s="10">
        <f t="shared" si="1"/>
        <v>212</v>
      </c>
      <c r="E49" s="10">
        <f t="shared" si="1"/>
        <v>236</v>
      </c>
      <c r="F49" s="10">
        <f t="shared" si="1"/>
        <v>258</v>
      </c>
    </row>
    <row r="50" spans="1:6" ht="12.75">
      <c r="A50" s="14">
        <v>7</v>
      </c>
      <c r="B50" s="15" t="s">
        <v>49</v>
      </c>
      <c r="C50" s="10">
        <f t="shared" si="1"/>
        <v>207</v>
      </c>
      <c r="D50" s="10">
        <f t="shared" si="1"/>
        <v>223</v>
      </c>
      <c r="E50" s="10">
        <f t="shared" si="1"/>
        <v>247</v>
      </c>
      <c r="F50" s="10">
        <f t="shared" si="1"/>
        <v>270</v>
      </c>
    </row>
    <row r="51" spans="1:6" ht="12.75">
      <c r="A51" s="14">
        <v>8</v>
      </c>
      <c r="B51" s="15" t="s">
        <v>50</v>
      </c>
      <c r="C51" s="10">
        <f t="shared" si="1"/>
        <v>219</v>
      </c>
      <c r="D51" s="10">
        <f t="shared" si="1"/>
        <v>237</v>
      </c>
      <c r="E51" s="10">
        <f t="shared" si="1"/>
        <v>259</v>
      </c>
      <c r="F51" s="10">
        <f t="shared" si="1"/>
        <v>283</v>
      </c>
    </row>
    <row r="52" spans="1:6" ht="12.75">
      <c r="A52" s="14">
        <v>9</v>
      </c>
      <c r="B52" s="15" t="s">
        <v>51</v>
      </c>
      <c r="C52" s="10">
        <f t="shared" si="1"/>
        <v>236</v>
      </c>
      <c r="D52" s="10">
        <f t="shared" si="1"/>
        <v>252</v>
      </c>
      <c r="E52" s="10">
        <f t="shared" si="1"/>
        <v>275</v>
      </c>
      <c r="F52" s="10">
        <f t="shared" si="1"/>
        <v>299</v>
      </c>
    </row>
    <row r="53" spans="1:6" ht="12.75">
      <c r="A53" s="14">
        <v>10</v>
      </c>
      <c r="B53" s="15" t="s">
        <v>52</v>
      </c>
      <c r="C53" s="10">
        <f t="shared" si="1"/>
        <v>247</v>
      </c>
      <c r="D53" s="10">
        <f t="shared" si="1"/>
        <v>264</v>
      </c>
      <c r="E53" s="10">
        <f t="shared" si="1"/>
        <v>287</v>
      </c>
      <c r="F53" s="10">
        <f t="shared" si="1"/>
        <v>310</v>
      </c>
    </row>
    <row r="54" spans="1:6" ht="24.75" customHeight="1">
      <c r="A54" s="14">
        <v>11</v>
      </c>
      <c r="B54" s="16" t="s">
        <v>53</v>
      </c>
      <c r="C54" s="10">
        <f t="shared" si="1"/>
        <v>255</v>
      </c>
      <c r="D54" s="10">
        <f t="shared" si="1"/>
        <v>272</v>
      </c>
      <c r="E54" s="10">
        <f t="shared" si="1"/>
        <v>295</v>
      </c>
      <c r="F54" s="10">
        <f t="shared" si="1"/>
        <v>318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K2" sqref="K2"/>
    </sheetView>
  </sheetViews>
  <sheetFormatPr defaultColWidth="11.00390625" defaultRowHeight="12.75"/>
  <cols>
    <col min="1" max="1" width="14.625" style="0" customWidth="1"/>
    <col min="2" max="12" width="10.875" style="0" customWidth="1"/>
  </cols>
  <sheetData>
    <row r="1" spans="1:12" ht="12.75">
      <c r="A1" s="12" t="s">
        <v>106</v>
      </c>
      <c r="L1" s="58" t="s">
        <v>133</v>
      </c>
    </row>
    <row r="3" ht="12.75">
      <c r="A3" s="38" t="s">
        <v>134</v>
      </c>
    </row>
    <row r="4" ht="12.75">
      <c r="A4" s="38"/>
    </row>
    <row r="5" spans="1:12" ht="12.75">
      <c r="A5" s="55"/>
      <c r="B5" s="64" t="s">
        <v>124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1" t="s">
        <v>42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</row>
    <row r="7" spans="1:12" ht="12.75">
      <c r="A7" t="s">
        <v>2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3</v>
      </c>
    </row>
    <row r="8" spans="1:12" ht="12.75">
      <c r="A8" t="s">
        <v>3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</row>
    <row r="9" spans="1:12" ht="12.75">
      <c r="A9" t="s">
        <v>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2.75">
      <c r="A10" s="1" t="s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ht="12.75">
      <c r="A13" s="22" t="s">
        <v>57</v>
      </c>
    </row>
    <row r="14" ht="12.75">
      <c r="A14" t="s">
        <v>56</v>
      </c>
    </row>
    <row r="15" spans="1:12" ht="12.75">
      <c r="A15" t="s">
        <v>2</v>
      </c>
      <c r="B15" s="10">
        <f>SUM('Anlage 2'!D10)</f>
        <v>82</v>
      </c>
      <c r="C15" s="10">
        <f>SUM('Anlage 2'!D11)</f>
        <v>85</v>
      </c>
      <c r="D15" s="10">
        <f>SUM('Anlage 2'!D12)</f>
        <v>88</v>
      </c>
      <c r="E15" s="10">
        <f>SUM('Anlage 2'!D13)</f>
        <v>91</v>
      </c>
      <c r="F15" s="10">
        <f>SUM('Anlage 2'!D14)</f>
        <v>97</v>
      </c>
      <c r="G15" s="10">
        <f>SUM('Anlage 2'!D15)</f>
        <v>103</v>
      </c>
      <c r="H15" s="10">
        <f>SUM('Anlage 2'!D16)</f>
        <v>112</v>
      </c>
      <c r="I15" s="10">
        <f>SUM('Anlage 2'!D17)</f>
        <v>121</v>
      </c>
      <c r="J15" s="10">
        <f>SUM('Anlage 2'!D18)</f>
        <v>133</v>
      </c>
      <c r="K15" s="10">
        <f>SUM('Anlage 2'!D19)</f>
        <v>142</v>
      </c>
      <c r="L15" s="10">
        <f>SUM('Anlage 2'!D20)</f>
        <v>149</v>
      </c>
    </row>
    <row r="16" spans="1:12" ht="12.75">
      <c r="A16" t="s">
        <v>3</v>
      </c>
      <c r="B16" s="10">
        <f>SUM('Anlage 2'!E10)</f>
        <v>94</v>
      </c>
      <c r="C16" s="10">
        <f>SUM('Anlage 2'!E11)</f>
        <v>97</v>
      </c>
      <c r="D16" s="10">
        <f>SUM('Anlage 2'!E12)</f>
        <v>100</v>
      </c>
      <c r="E16" s="10">
        <f>SUM('Anlage 2'!E13)</f>
        <v>103</v>
      </c>
      <c r="F16" s="10">
        <f>SUM('Anlage 2'!E14)</f>
        <v>109</v>
      </c>
      <c r="G16" s="10">
        <f>SUM('Anlage 2'!E15)</f>
        <v>115</v>
      </c>
      <c r="H16" s="10">
        <f>SUM('Anlage 2'!E16)</f>
        <v>124</v>
      </c>
      <c r="I16" s="10">
        <f>SUM('Anlage 2'!E17)</f>
        <v>133</v>
      </c>
      <c r="J16" s="10">
        <f>SUM('Anlage 2'!E18)</f>
        <v>145</v>
      </c>
      <c r="K16" s="10">
        <f>SUM('Anlage 2'!E19)</f>
        <v>154</v>
      </c>
      <c r="L16" s="10">
        <f>SUM('Anlage 2'!E20)</f>
        <v>161</v>
      </c>
    </row>
    <row r="17" spans="1:12" ht="12.75">
      <c r="A17" t="s">
        <v>4</v>
      </c>
      <c r="B17" s="10">
        <f>SUM('Anlage 2'!F10)</f>
        <v>106</v>
      </c>
      <c r="C17" s="10">
        <f>SUM('Anlage 2'!F11)</f>
        <v>109</v>
      </c>
      <c r="D17" s="10">
        <f>SUM('Anlage 2'!F12)</f>
        <v>112</v>
      </c>
      <c r="E17" s="10">
        <f>SUM('Anlage 2'!F13)</f>
        <v>115</v>
      </c>
      <c r="F17" s="10">
        <f>SUM('Anlage 2'!F14)</f>
        <v>121</v>
      </c>
      <c r="G17" s="10">
        <f>SUM('Anlage 2'!F15)</f>
        <v>127</v>
      </c>
      <c r="H17" s="10">
        <f>SUM('Anlage 2'!F16)</f>
        <v>136</v>
      </c>
      <c r="I17" s="10">
        <f>SUM('Anlage 2'!F17)</f>
        <v>145</v>
      </c>
      <c r="J17" s="10">
        <f>SUM('Anlage 2'!F18)</f>
        <v>157</v>
      </c>
      <c r="K17" s="10">
        <f>SUM('Anlage 2'!F19)</f>
        <v>166</v>
      </c>
      <c r="L17" s="10">
        <f>SUM('Anlage 2'!F20)</f>
        <v>173</v>
      </c>
    </row>
    <row r="18" spans="1:12" ht="12.75">
      <c r="A18" t="s">
        <v>5</v>
      </c>
      <c r="B18" s="10">
        <f>SUM('Anlage 2'!G10)</f>
        <v>118</v>
      </c>
      <c r="C18" s="10">
        <f>SUM('Anlage 2'!G11)</f>
        <v>121</v>
      </c>
      <c r="D18" s="10">
        <f>SUM('Anlage 2'!G12)</f>
        <v>124</v>
      </c>
      <c r="E18" s="10">
        <f>SUM('Anlage 2'!G13)</f>
        <v>127</v>
      </c>
      <c r="F18" s="10">
        <f>SUM('Anlage 2'!G14)</f>
        <v>133</v>
      </c>
      <c r="G18" s="10">
        <f>SUM('Anlage 2'!G15)</f>
        <v>139</v>
      </c>
      <c r="H18" s="10">
        <f>SUM('Anlage 2'!G16)</f>
        <v>148</v>
      </c>
      <c r="I18" s="10">
        <f>SUM('Anlage 2'!G17)</f>
        <v>157</v>
      </c>
      <c r="J18" s="10">
        <f>SUM('Anlage 2'!G18)</f>
        <v>169</v>
      </c>
      <c r="K18" s="10">
        <f>SUM('Anlage 2'!G19)</f>
        <v>178</v>
      </c>
      <c r="L18" s="10">
        <f>SUM('Anlage 2'!G20)</f>
        <v>185</v>
      </c>
    </row>
    <row r="20" spans="1:2" ht="12.75">
      <c r="A20" t="s">
        <v>58</v>
      </c>
      <c r="B20" s="10">
        <v>91.93</v>
      </c>
    </row>
    <row r="21" spans="1:12" ht="12.75">
      <c r="A21" t="s">
        <v>2</v>
      </c>
      <c r="B21" s="10">
        <f>B7*B$20</f>
        <v>0</v>
      </c>
      <c r="C21" s="10">
        <f aca="true" t="shared" si="0" ref="C21:L21">C7*C15</f>
        <v>85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142</v>
      </c>
      <c r="L21" s="10">
        <f t="shared" si="0"/>
        <v>447</v>
      </c>
    </row>
    <row r="22" spans="1:12" ht="12.75">
      <c r="A22" t="s">
        <v>3</v>
      </c>
      <c r="B22" s="10">
        <f>B8*B$20</f>
        <v>0</v>
      </c>
      <c r="C22" s="10">
        <f aca="true" t="shared" si="1" ref="C22:L22">C8*C16</f>
        <v>97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10">
        <f t="shared" si="1"/>
        <v>0</v>
      </c>
      <c r="J22" s="10">
        <f t="shared" si="1"/>
        <v>0</v>
      </c>
      <c r="K22" s="10">
        <f t="shared" si="1"/>
        <v>0</v>
      </c>
      <c r="L22" s="10">
        <f t="shared" si="1"/>
        <v>322</v>
      </c>
    </row>
    <row r="23" spans="1:12" ht="12.75">
      <c r="A23" t="s">
        <v>4</v>
      </c>
      <c r="B23" s="10">
        <f>B9*B$20</f>
        <v>0</v>
      </c>
      <c r="C23" s="10">
        <f aca="true" t="shared" si="2" ref="C23:L23">C9*C17</f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</row>
    <row r="24" spans="1:12" ht="12.75">
      <c r="A24" s="1" t="s">
        <v>5</v>
      </c>
      <c r="B24" s="37">
        <f>B10*B$20</f>
        <v>0</v>
      </c>
      <c r="C24" s="37">
        <f aca="true" t="shared" si="3" ref="C24:L24">C10*C18</f>
        <v>0</v>
      </c>
      <c r="D24" s="37">
        <f t="shared" si="3"/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37">
        <f t="shared" si="3"/>
        <v>0</v>
      </c>
    </row>
    <row r="25" spans="3:12" ht="12.75">
      <c r="C25" s="10"/>
      <c r="D25" s="10"/>
      <c r="E25" s="10"/>
      <c r="F25" s="10"/>
      <c r="G25" s="10"/>
      <c r="H25" s="10"/>
      <c r="I25" s="10"/>
      <c r="J25" s="10"/>
      <c r="K25" s="23" t="s">
        <v>59</v>
      </c>
      <c r="L25" s="23">
        <f>SUM(B21:L24)</f>
        <v>1093</v>
      </c>
    </row>
    <row r="26" spans="1:12" ht="12.75">
      <c r="A26" s="1"/>
      <c r="B26" s="1"/>
      <c r="C26" s="37"/>
      <c r="D26" s="37"/>
      <c r="E26" s="37"/>
      <c r="F26" s="37"/>
      <c r="G26" s="37"/>
      <c r="H26" s="37"/>
      <c r="I26" s="37"/>
      <c r="J26" s="37"/>
      <c r="K26" s="41"/>
      <c r="L26" s="41"/>
    </row>
    <row r="27" spans="1:12" ht="12.75">
      <c r="A27" s="21">
        <v>40756</v>
      </c>
      <c r="C27" s="10"/>
      <c r="D27" s="10"/>
      <c r="E27" s="10"/>
      <c r="F27" s="10"/>
      <c r="G27" s="10"/>
      <c r="H27" s="10"/>
      <c r="I27" s="10"/>
      <c r="J27" s="10"/>
      <c r="K27" s="23"/>
      <c r="L27" s="23"/>
    </row>
    <row r="28" spans="1:2" ht="12.75">
      <c r="A28" t="s">
        <v>56</v>
      </c>
      <c r="B28" s="20">
        <v>0.03</v>
      </c>
    </row>
    <row r="29" spans="1:12" ht="12.75">
      <c r="A29" t="s">
        <v>2</v>
      </c>
      <c r="B29" s="10">
        <f aca="true" t="shared" si="4" ref="B29:L29">ROUND((B15*$B$28)+B15,0)</f>
        <v>84</v>
      </c>
      <c r="C29" s="10">
        <f t="shared" si="4"/>
        <v>88</v>
      </c>
      <c r="D29" s="10">
        <f t="shared" si="4"/>
        <v>91</v>
      </c>
      <c r="E29" s="10">
        <f t="shared" si="4"/>
        <v>94</v>
      </c>
      <c r="F29" s="10">
        <f t="shared" si="4"/>
        <v>100</v>
      </c>
      <c r="G29" s="10">
        <f t="shared" si="4"/>
        <v>106</v>
      </c>
      <c r="H29" s="10">
        <f t="shared" si="4"/>
        <v>115</v>
      </c>
      <c r="I29" s="10">
        <f t="shared" si="4"/>
        <v>125</v>
      </c>
      <c r="J29" s="10">
        <f t="shared" si="4"/>
        <v>137</v>
      </c>
      <c r="K29" s="10">
        <f t="shared" si="4"/>
        <v>146</v>
      </c>
      <c r="L29" s="10">
        <f t="shared" si="4"/>
        <v>153</v>
      </c>
    </row>
    <row r="30" spans="1:12" ht="12.75">
      <c r="A30" t="s">
        <v>3</v>
      </c>
      <c r="B30" s="10">
        <f aca="true" t="shared" si="5" ref="B30:L30">ROUND((B16*$B$28)+B16,0)</f>
        <v>97</v>
      </c>
      <c r="C30" s="10">
        <f t="shared" si="5"/>
        <v>100</v>
      </c>
      <c r="D30" s="10">
        <f t="shared" si="5"/>
        <v>103</v>
      </c>
      <c r="E30" s="10">
        <f t="shared" si="5"/>
        <v>106</v>
      </c>
      <c r="F30" s="10">
        <f t="shared" si="5"/>
        <v>112</v>
      </c>
      <c r="G30" s="10">
        <f t="shared" si="5"/>
        <v>118</v>
      </c>
      <c r="H30" s="10">
        <f t="shared" si="5"/>
        <v>128</v>
      </c>
      <c r="I30" s="10">
        <f t="shared" si="5"/>
        <v>137</v>
      </c>
      <c r="J30" s="10">
        <f t="shared" si="5"/>
        <v>149</v>
      </c>
      <c r="K30" s="10">
        <f t="shared" si="5"/>
        <v>159</v>
      </c>
      <c r="L30" s="10">
        <f t="shared" si="5"/>
        <v>166</v>
      </c>
    </row>
    <row r="31" spans="1:12" ht="12.75">
      <c r="A31" t="s">
        <v>4</v>
      </c>
      <c r="B31" s="10">
        <f aca="true" t="shared" si="6" ref="B31:L31">ROUND((B17*$B$28)+B17,0)</f>
        <v>109</v>
      </c>
      <c r="C31" s="10">
        <f t="shared" si="6"/>
        <v>112</v>
      </c>
      <c r="D31" s="10">
        <f t="shared" si="6"/>
        <v>115</v>
      </c>
      <c r="E31" s="10">
        <f t="shared" si="6"/>
        <v>118</v>
      </c>
      <c r="F31" s="10">
        <f t="shared" si="6"/>
        <v>125</v>
      </c>
      <c r="G31" s="10">
        <f t="shared" si="6"/>
        <v>131</v>
      </c>
      <c r="H31" s="10">
        <f t="shared" si="6"/>
        <v>140</v>
      </c>
      <c r="I31" s="10">
        <f t="shared" si="6"/>
        <v>149</v>
      </c>
      <c r="J31" s="10">
        <f t="shared" si="6"/>
        <v>162</v>
      </c>
      <c r="K31" s="10">
        <f t="shared" si="6"/>
        <v>171</v>
      </c>
      <c r="L31" s="10">
        <f t="shared" si="6"/>
        <v>178</v>
      </c>
    </row>
    <row r="32" spans="1:12" ht="12.75">
      <c r="A32" t="s">
        <v>5</v>
      </c>
      <c r="B32" s="10">
        <f aca="true" t="shared" si="7" ref="B32:L32">ROUND((B18*$B$28)+B18,0)</f>
        <v>122</v>
      </c>
      <c r="C32" s="10">
        <f t="shared" si="7"/>
        <v>125</v>
      </c>
      <c r="D32" s="10">
        <f t="shared" si="7"/>
        <v>128</v>
      </c>
      <c r="E32" s="10">
        <f t="shared" si="7"/>
        <v>131</v>
      </c>
      <c r="F32" s="10">
        <f t="shared" si="7"/>
        <v>137</v>
      </c>
      <c r="G32" s="10">
        <f t="shared" si="7"/>
        <v>143</v>
      </c>
      <c r="H32" s="10">
        <f t="shared" si="7"/>
        <v>152</v>
      </c>
      <c r="I32" s="10">
        <f t="shared" si="7"/>
        <v>162</v>
      </c>
      <c r="J32" s="10">
        <f t="shared" si="7"/>
        <v>174</v>
      </c>
      <c r="K32" s="10">
        <f t="shared" si="7"/>
        <v>183</v>
      </c>
      <c r="L32" s="10">
        <f t="shared" si="7"/>
        <v>191</v>
      </c>
    </row>
    <row r="34" spans="1:2" ht="12.75">
      <c r="A34" t="s">
        <v>58</v>
      </c>
      <c r="B34" s="10">
        <v>91.93</v>
      </c>
    </row>
    <row r="35" spans="1:12" ht="12.75">
      <c r="A35" t="s">
        <v>2</v>
      </c>
      <c r="B35" s="10">
        <f>B7*B$34</f>
        <v>0</v>
      </c>
      <c r="C35" s="10">
        <f aca="true" t="shared" si="8" ref="C35:L35">C7*C29</f>
        <v>88</v>
      </c>
      <c r="D35" s="10">
        <f t="shared" si="8"/>
        <v>0</v>
      </c>
      <c r="E35" s="10">
        <f t="shared" si="8"/>
        <v>0</v>
      </c>
      <c r="F35" s="10">
        <f t="shared" si="8"/>
        <v>0</v>
      </c>
      <c r="G35" s="10">
        <f t="shared" si="8"/>
        <v>0</v>
      </c>
      <c r="H35" s="10">
        <f t="shared" si="8"/>
        <v>0</v>
      </c>
      <c r="I35" s="10">
        <f t="shared" si="8"/>
        <v>0</v>
      </c>
      <c r="J35" s="10">
        <f t="shared" si="8"/>
        <v>0</v>
      </c>
      <c r="K35" s="10">
        <f t="shared" si="8"/>
        <v>146</v>
      </c>
      <c r="L35" s="10">
        <f t="shared" si="8"/>
        <v>459</v>
      </c>
    </row>
    <row r="36" spans="1:12" ht="12.75">
      <c r="A36" t="s">
        <v>3</v>
      </c>
      <c r="B36" s="10">
        <f>B8*B$34</f>
        <v>0</v>
      </c>
      <c r="C36" s="10">
        <f aca="true" t="shared" si="9" ref="C36:L36">C8*C30</f>
        <v>100</v>
      </c>
      <c r="D36" s="10">
        <f t="shared" si="9"/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  <c r="K36" s="10">
        <f t="shared" si="9"/>
        <v>0</v>
      </c>
      <c r="L36" s="10">
        <f t="shared" si="9"/>
        <v>332</v>
      </c>
    </row>
    <row r="37" spans="1:12" ht="12.75">
      <c r="A37" t="s">
        <v>4</v>
      </c>
      <c r="B37" s="10">
        <f>B9*B$34</f>
        <v>0</v>
      </c>
      <c r="C37" s="10">
        <f aca="true" t="shared" si="10" ref="C37:L37">C9*C31</f>
        <v>0</v>
      </c>
      <c r="D37" s="10">
        <f t="shared" si="10"/>
        <v>0</v>
      </c>
      <c r="E37" s="10">
        <f t="shared" si="10"/>
        <v>0</v>
      </c>
      <c r="F37" s="10">
        <f t="shared" si="10"/>
        <v>0</v>
      </c>
      <c r="G37" s="10">
        <f t="shared" si="10"/>
        <v>0</v>
      </c>
      <c r="H37" s="10">
        <f t="shared" si="10"/>
        <v>0</v>
      </c>
      <c r="I37" s="10">
        <f t="shared" si="10"/>
        <v>0</v>
      </c>
      <c r="J37" s="10">
        <f t="shared" si="10"/>
        <v>0</v>
      </c>
      <c r="K37" s="10">
        <f t="shared" si="10"/>
        <v>0</v>
      </c>
      <c r="L37" s="10">
        <f t="shared" si="10"/>
        <v>0</v>
      </c>
    </row>
    <row r="38" spans="1:12" ht="12.75">
      <c r="A38" s="1" t="s">
        <v>5</v>
      </c>
      <c r="B38" s="37">
        <f>B10*B$34</f>
        <v>0</v>
      </c>
      <c r="C38" s="37">
        <f aca="true" t="shared" si="11" ref="C38:L38">C10*C32</f>
        <v>0</v>
      </c>
      <c r="D38" s="37">
        <f t="shared" si="11"/>
        <v>0</v>
      </c>
      <c r="E38" s="37">
        <f t="shared" si="11"/>
        <v>0</v>
      </c>
      <c r="F38" s="37">
        <f t="shared" si="11"/>
        <v>0</v>
      </c>
      <c r="G38" s="37">
        <f t="shared" si="11"/>
        <v>0</v>
      </c>
      <c r="H38" s="37">
        <f t="shared" si="11"/>
        <v>0</v>
      </c>
      <c r="I38" s="37">
        <f t="shared" si="11"/>
        <v>0</v>
      </c>
      <c r="J38" s="37">
        <f t="shared" si="11"/>
        <v>0</v>
      </c>
      <c r="K38" s="37">
        <f t="shared" si="11"/>
        <v>0</v>
      </c>
      <c r="L38" s="37">
        <f t="shared" si="11"/>
        <v>0</v>
      </c>
    </row>
    <row r="39" spans="3:12" ht="12.75">
      <c r="C39" s="10"/>
      <c r="D39" s="10"/>
      <c r="E39" s="10"/>
      <c r="F39" s="10"/>
      <c r="G39" s="10"/>
      <c r="H39" s="10"/>
      <c r="I39" s="10"/>
      <c r="J39" s="10"/>
      <c r="K39" s="23" t="s">
        <v>59</v>
      </c>
      <c r="L39" s="23">
        <f>SUM(B35:L38)</f>
        <v>1125</v>
      </c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2.75">
      <c r="A41" s="21" t="s">
        <v>60</v>
      </c>
    </row>
    <row r="42" spans="1:2" ht="12.75">
      <c r="A42" t="s">
        <v>56</v>
      </c>
      <c r="B42" s="20">
        <v>0.02</v>
      </c>
    </row>
    <row r="43" spans="1:12" ht="12.75">
      <c r="A43" t="s">
        <v>2</v>
      </c>
      <c r="B43" s="10">
        <f aca="true" t="shared" si="12" ref="B43:L43">ROUND((B29*$B$42)+B29,0)</f>
        <v>86</v>
      </c>
      <c r="C43" s="10">
        <f t="shared" si="12"/>
        <v>90</v>
      </c>
      <c r="D43" s="10">
        <f t="shared" si="12"/>
        <v>93</v>
      </c>
      <c r="E43" s="10">
        <f t="shared" si="12"/>
        <v>96</v>
      </c>
      <c r="F43" s="10">
        <f t="shared" si="12"/>
        <v>102</v>
      </c>
      <c r="G43" s="10">
        <f t="shared" si="12"/>
        <v>108</v>
      </c>
      <c r="H43" s="10">
        <f t="shared" si="12"/>
        <v>117</v>
      </c>
      <c r="I43" s="10">
        <f t="shared" si="12"/>
        <v>128</v>
      </c>
      <c r="J43" s="10">
        <f t="shared" si="12"/>
        <v>140</v>
      </c>
      <c r="K43" s="10">
        <f t="shared" si="12"/>
        <v>149</v>
      </c>
      <c r="L43" s="10">
        <f t="shared" si="12"/>
        <v>156</v>
      </c>
    </row>
    <row r="44" spans="1:12" ht="12.75">
      <c r="A44" t="s">
        <v>3</v>
      </c>
      <c r="B44" s="10">
        <f aca="true" t="shared" si="13" ref="B44:L44">ROUND((B30*$B$42)+B30,0)</f>
        <v>99</v>
      </c>
      <c r="C44" s="10">
        <f t="shared" si="13"/>
        <v>102</v>
      </c>
      <c r="D44" s="10">
        <f t="shared" si="13"/>
        <v>105</v>
      </c>
      <c r="E44" s="10">
        <f t="shared" si="13"/>
        <v>108</v>
      </c>
      <c r="F44" s="10">
        <f t="shared" si="13"/>
        <v>114</v>
      </c>
      <c r="G44" s="10">
        <f t="shared" si="13"/>
        <v>120</v>
      </c>
      <c r="H44" s="10">
        <f t="shared" si="13"/>
        <v>131</v>
      </c>
      <c r="I44" s="10">
        <f t="shared" si="13"/>
        <v>140</v>
      </c>
      <c r="J44" s="10">
        <f t="shared" si="13"/>
        <v>152</v>
      </c>
      <c r="K44" s="10">
        <f t="shared" si="13"/>
        <v>162</v>
      </c>
      <c r="L44" s="10">
        <f t="shared" si="13"/>
        <v>169</v>
      </c>
    </row>
    <row r="45" spans="1:12" ht="12.75">
      <c r="A45" t="s">
        <v>4</v>
      </c>
      <c r="B45" s="10">
        <f aca="true" t="shared" si="14" ref="B45:L45">ROUND((B31*$B$42)+B31,0)</f>
        <v>111</v>
      </c>
      <c r="C45" s="10">
        <f t="shared" si="14"/>
        <v>114</v>
      </c>
      <c r="D45" s="10">
        <f t="shared" si="14"/>
        <v>117</v>
      </c>
      <c r="E45" s="10">
        <f t="shared" si="14"/>
        <v>120</v>
      </c>
      <c r="F45" s="10">
        <f t="shared" si="14"/>
        <v>128</v>
      </c>
      <c r="G45" s="10">
        <f t="shared" si="14"/>
        <v>134</v>
      </c>
      <c r="H45" s="10">
        <f t="shared" si="14"/>
        <v>143</v>
      </c>
      <c r="I45" s="10">
        <f t="shared" si="14"/>
        <v>152</v>
      </c>
      <c r="J45" s="10">
        <f t="shared" si="14"/>
        <v>165</v>
      </c>
      <c r="K45" s="10">
        <f t="shared" si="14"/>
        <v>174</v>
      </c>
      <c r="L45" s="10">
        <f t="shared" si="14"/>
        <v>182</v>
      </c>
    </row>
    <row r="46" spans="1:12" ht="12.75">
      <c r="A46" t="s">
        <v>5</v>
      </c>
      <c r="B46" s="10">
        <f aca="true" t="shared" si="15" ref="B46:L46">ROUND((B32*$B$42)+B32,0)</f>
        <v>124</v>
      </c>
      <c r="C46" s="10">
        <f t="shared" si="15"/>
        <v>128</v>
      </c>
      <c r="D46" s="10">
        <f t="shared" si="15"/>
        <v>131</v>
      </c>
      <c r="E46" s="10">
        <f t="shared" si="15"/>
        <v>134</v>
      </c>
      <c r="F46" s="10">
        <f t="shared" si="15"/>
        <v>140</v>
      </c>
      <c r="G46" s="10">
        <f t="shared" si="15"/>
        <v>146</v>
      </c>
      <c r="H46" s="10">
        <f t="shared" si="15"/>
        <v>155</v>
      </c>
      <c r="I46" s="10">
        <f t="shared" si="15"/>
        <v>165</v>
      </c>
      <c r="J46" s="10">
        <f t="shared" si="15"/>
        <v>177</v>
      </c>
      <c r="K46" s="10">
        <f t="shared" si="15"/>
        <v>187</v>
      </c>
      <c r="L46" s="10">
        <f t="shared" si="15"/>
        <v>195</v>
      </c>
    </row>
    <row r="48" spans="1:2" ht="12.75">
      <c r="A48" t="s">
        <v>58</v>
      </c>
      <c r="B48" s="10">
        <v>91.93</v>
      </c>
    </row>
    <row r="49" spans="1:12" ht="12.75">
      <c r="A49" t="s">
        <v>2</v>
      </c>
      <c r="B49" s="10">
        <f>B7*B$48</f>
        <v>0</v>
      </c>
      <c r="C49" s="10">
        <f aca="true" t="shared" si="16" ref="C49:L49">C7*C43</f>
        <v>90</v>
      </c>
      <c r="D49" s="10">
        <f t="shared" si="16"/>
        <v>0</v>
      </c>
      <c r="E49" s="10">
        <f t="shared" si="16"/>
        <v>0</v>
      </c>
      <c r="F49" s="10">
        <f t="shared" si="16"/>
        <v>0</v>
      </c>
      <c r="G49" s="10">
        <f t="shared" si="16"/>
        <v>0</v>
      </c>
      <c r="H49" s="10">
        <f t="shared" si="16"/>
        <v>0</v>
      </c>
      <c r="I49" s="10">
        <f t="shared" si="16"/>
        <v>0</v>
      </c>
      <c r="J49" s="10">
        <f t="shared" si="16"/>
        <v>0</v>
      </c>
      <c r="K49" s="10">
        <f t="shared" si="16"/>
        <v>149</v>
      </c>
      <c r="L49" s="10">
        <f t="shared" si="16"/>
        <v>468</v>
      </c>
    </row>
    <row r="50" spans="1:12" ht="12.75">
      <c r="A50" t="s">
        <v>3</v>
      </c>
      <c r="B50" s="10">
        <f>B8*B$48</f>
        <v>0</v>
      </c>
      <c r="C50" s="10">
        <f aca="true" t="shared" si="17" ref="C50:L50">C8*C44</f>
        <v>102</v>
      </c>
      <c r="D50" s="10">
        <f t="shared" si="17"/>
        <v>0</v>
      </c>
      <c r="E50" s="10">
        <f t="shared" si="17"/>
        <v>0</v>
      </c>
      <c r="F50" s="10">
        <f t="shared" si="17"/>
        <v>0</v>
      </c>
      <c r="G50" s="10">
        <f t="shared" si="17"/>
        <v>0</v>
      </c>
      <c r="H50" s="10">
        <f t="shared" si="17"/>
        <v>0</v>
      </c>
      <c r="I50" s="10">
        <f t="shared" si="17"/>
        <v>0</v>
      </c>
      <c r="J50" s="10">
        <f t="shared" si="17"/>
        <v>0</v>
      </c>
      <c r="K50" s="10">
        <f t="shared" si="17"/>
        <v>0</v>
      </c>
      <c r="L50" s="10">
        <f t="shared" si="17"/>
        <v>338</v>
      </c>
    </row>
    <row r="51" spans="1:12" ht="12.75">
      <c r="A51" t="s">
        <v>4</v>
      </c>
      <c r="B51" s="10">
        <f>B9*B$48</f>
        <v>0</v>
      </c>
      <c r="C51" s="10">
        <f aca="true" t="shared" si="18" ref="C51:L51">C9*C45</f>
        <v>0</v>
      </c>
      <c r="D51" s="10">
        <f t="shared" si="18"/>
        <v>0</v>
      </c>
      <c r="E51" s="10">
        <f t="shared" si="18"/>
        <v>0</v>
      </c>
      <c r="F51" s="10">
        <f t="shared" si="18"/>
        <v>0</v>
      </c>
      <c r="G51" s="10">
        <f t="shared" si="18"/>
        <v>0</v>
      </c>
      <c r="H51" s="10">
        <f t="shared" si="18"/>
        <v>0</v>
      </c>
      <c r="I51" s="10">
        <f t="shared" si="18"/>
        <v>0</v>
      </c>
      <c r="J51" s="10">
        <f t="shared" si="18"/>
        <v>0</v>
      </c>
      <c r="K51" s="10">
        <f t="shared" si="18"/>
        <v>0</v>
      </c>
      <c r="L51" s="10">
        <f t="shared" si="18"/>
        <v>0</v>
      </c>
    </row>
    <row r="52" spans="1:12" ht="12.75">
      <c r="A52" s="1" t="s">
        <v>5</v>
      </c>
      <c r="B52" s="37">
        <f>B10*B$48</f>
        <v>0</v>
      </c>
      <c r="C52" s="37">
        <f aca="true" t="shared" si="19" ref="C52:L52">C10*C46</f>
        <v>0</v>
      </c>
      <c r="D52" s="37">
        <f t="shared" si="19"/>
        <v>0</v>
      </c>
      <c r="E52" s="37">
        <f t="shared" si="19"/>
        <v>0</v>
      </c>
      <c r="F52" s="37">
        <f t="shared" si="19"/>
        <v>0</v>
      </c>
      <c r="G52" s="37">
        <f t="shared" si="19"/>
        <v>0</v>
      </c>
      <c r="H52" s="37">
        <f t="shared" si="19"/>
        <v>0</v>
      </c>
      <c r="I52" s="37">
        <f t="shared" si="19"/>
        <v>0</v>
      </c>
      <c r="J52" s="37">
        <f t="shared" si="19"/>
        <v>0</v>
      </c>
      <c r="K52" s="37">
        <f t="shared" si="19"/>
        <v>0</v>
      </c>
      <c r="L52" s="37">
        <f t="shared" si="19"/>
        <v>0</v>
      </c>
    </row>
    <row r="53" spans="3:12" ht="12.75">
      <c r="C53" s="10"/>
      <c r="D53" s="10"/>
      <c r="E53" s="10"/>
      <c r="F53" s="10"/>
      <c r="G53" s="10"/>
      <c r="H53" s="10"/>
      <c r="I53" s="10"/>
      <c r="J53" s="10"/>
      <c r="K53" s="23" t="s">
        <v>59</v>
      </c>
      <c r="L53" s="23">
        <f>SUM(B49:L52)</f>
        <v>1147</v>
      </c>
    </row>
    <row r="56" ht="12.75">
      <c r="A56" s="12" t="s">
        <v>63</v>
      </c>
    </row>
    <row r="58" spans="1:5" ht="12.75">
      <c r="A58" s="1"/>
      <c r="B58" s="45" t="s">
        <v>61</v>
      </c>
      <c r="C58" s="44" t="s">
        <v>62</v>
      </c>
      <c r="D58" s="45" t="s">
        <v>58</v>
      </c>
      <c r="E58" s="38"/>
    </row>
    <row r="59" spans="1:5" ht="12.75">
      <c r="A59" t="s">
        <v>108</v>
      </c>
      <c r="B59" s="39">
        <f>SUM(L25)</f>
        <v>1093</v>
      </c>
      <c r="C59" s="43">
        <v>12</v>
      </c>
      <c r="D59" s="47">
        <f>ROUND(B59*C59,2)</f>
        <v>13116</v>
      </c>
      <c r="E59" s="47"/>
    </row>
    <row r="60" spans="1:5" ht="12.75">
      <c r="A60" t="s">
        <v>109</v>
      </c>
      <c r="B60" s="39">
        <f>SUM(L25)</f>
        <v>1093</v>
      </c>
      <c r="C60" s="43">
        <v>12</v>
      </c>
      <c r="D60" s="47">
        <f>ROUND(B60*C60,2)</f>
        <v>13116</v>
      </c>
      <c r="E60" s="47"/>
    </row>
    <row r="61" spans="1:5" ht="12.75">
      <c r="A61" s="1" t="s">
        <v>110</v>
      </c>
      <c r="B61" s="42">
        <f>SUM(L25)</f>
        <v>1093</v>
      </c>
      <c r="C61" s="44">
        <v>12</v>
      </c>
      <c r="D61" s="57">
        <f>ROUND(B61*C61,2)</f>
        <v>13116</v>
      </c>
      <c r="E61" s="57"/>
    </row>
    <row r="62" spans="2:5" ht="12.75">
      <c r="B62" s="38"/>
      <c r="C62" s="43"/>
      <c r="D62" s="47"/>
      <c r="E62" s="47">
        <f>SUM(D59:D61)</f>
        <v>39348</v>
      </c>
    </row>
    <row r="63" spans="2:5" ht="12.75">
      <c r="B63" s="38"/>
      <c r="C63" s="43"/>
      <c r="D63" s="47"/>
      <c r="E63" s="47"/>
    </row>
    <row r="64" spans="2:5" ht="12.75">
      <c r="B64" s="38"/>
      <c r="C64" s="43"/>
      <c r="D64" s="47"/>
      <c r="E64" s="47"/>
    </row>
    <row r="65" spans="1:5" ht="12.75">
      <c r="A65" s="12" t="s">
        <v>64</v>
      </c>
      <c r="B65" s="38"/>
      <c r="C65" s="43"/>
      <c r="D65" s="47"/>
      <c r="E65" s="47"/>
    </row>
    <row r="66" spans="2:5" ht="12.75">
      <c r="B66" s="38"/>
      <c r="C66" s="43"/>
      <c r="D66" s="47"/>
      <c r="E66" s="47"/>
    </row>
    <row r="67" spans="1:5" ht="12.75">
      <c r="A67" s="1"/>
      <c r="B67" s="45" t="s">
        <v>61</v>
      </c>
      <c r="C67" s="44" t="s">
        <v>62</v>
      </c>
      <c r="D67" s="51" t="s">
        <v>58</v>
      </c>
      <c r="E67" s="47"/>
    </row>
    <row r="68" spans="1:5" ht="12.75">
      <c r="A68" t="s">
        <v>115</v>
      </c>
      <c r="B68" s="39">
        <f>SUM(L25)</f>
        <v>1093</v>
      </c>
      <c r="C68" s="43">
        <v>7</v>
      </c>
      <c r="D68" s="47">
        <f>ROUND(B68*C68,2)</f>
        <v>7651</v>
      </c>
      <c r="E68" s="47"/>
    </row>
    <row r="69" spans="1:5" ht="12.75">
      <c r="A69" t="s">
        <v>112</v>
      </c>
      <c r="B69" s="39">
        <f>SUM(L39)</f>
        <v>1125</v>
      </c>
      <c r="C69" s="43">
        <v>5</v>
      </c>
      <c r="D69" s="47">
        <f>ROUND(B69*C69,2)</f>
        <v>5625</v>
      </c>
      <c r="E69" s="47"/>
    </row>
    <row r="70" spans="1:5" ht="12.75">
      <c r="A70" t="s">
        <v>113</v>
      </c>
      <c r="B70" s="39">
        <f>SUM(L39)</f>
        <v>1125</v>
      </c>
      <c r="C70" s="43">
        <v>7</v>
      </c>
      <c r="D70" s="47">
        <f>ROUND(B70*C70,2)</f>
        <v>7875</v>
      </c>
      <c r="E70" s="47"/>
    </row>
    <row r="71" spans="1:5" ht="12.75">
      <c r="A71" t="s">
        <v>114</v>
      </c>
      <c r="B71" s="39">
        <f>SUM(L53)</f>
        <v>1147</v>
      </c>
      <c r="C71" s="43">
        <v>5</v>
      </c>
      <c r="D71" s="47">
        <f>ROUND(B71*C71,2)</f>
        <v>5735</v>
      </c>
      <c r="E71" s="47"/>
    </row>
    <row r="72" spans="1:5" ht="12.75">
      <c r="A72" s="1" t="s">
        <v>110</v>
      </c>
      <c r="B72" s="42">
        <f>SUM(L53)</f>
        <v>1147</v>
      </c>
      <c r="C72" s="44">
        <v>12</v>
      </c>
      <c r="D72" s="57">
        <f>ROUND(B72*C72,2)</f>
        <v>13764</v>
      </c>
      <c r="E72" s="57"/>
    </row>
    <row r="73" spans="2:5" ht="12.75">
      <c r="B73" s="38"/>
      <c r="C73" s="43"/>
      <c r="D73" s="47"/>
      <c r="E73" s="47">
        <f>SUM(D68:D72)</f>
        <v>40650</v>
      </c>
    </row>
    <row r="74" spans="2:5" ht="12.75">
      <c r="B74" s="38"/>
      <c r="C74" s="43"/>
      <c r="D74" s="52" t="s">
        <v>65</v>
      </c>
      <c r="E74" s="47">
        <f>E73-E62</f>
        <v>1302</v>
      </c>
    </row>
    <row r="75" spans="2:5" ht="12.75">
      <c r="B75" s="38"/>
      <c r="C75" s="43"/>
      <c r="D75" s="47"/>
      <c r="E75" s="47"/>
    </row>
    <row r="76" spans="2:5" ht="12.75">
      <c r="B76" s="38"/>
      <c r="C76" s="43"/>
      <c r="D76" s="47"/>
      <c r="E76" s="47"/>
    </row>
    <row r="77" spans="1:5" ht="12.75">
      <c r="A77" s="12" t="s">
        <v>66</v>
      </c>
      <c r="B77" s="38"/>
      <c r="C77" s="43"/>
      <c r="D77" s="47"/>
      <c r="E77" s="47"/>
    </row>
    <row r="78" spans="2:5" ht="12.75">
      <c r="B78" s="38"/>
      <c r="C78" s="43"/>
      <c r="D78" s="47"/>
      <c r="E78" s="47"/>
    </row>
    <row r="79" spans="1:5" ht="12.75">
      <c r="A79" s="1"/>
      <c r="B79" s="45" t="s">
        <v>61</v>
      </c>
      <c r="C79" s="44" t="s">
        <v>62</v>
      </c>
      <c r="D79" s="51" t="s">
        <v>58</v>
      </c>
      <c r="E79" s="47"/>
    </row>
    <row r="80" spans="1:5" ht="12.75">
      <c r="A80" t="s">
        <v>115</v>
      </c>
      <c r="B80" s="39">
        <f>SUM(L25)</f>
        <v>1093</v>
      </c>
      <c r="C80" s="43">
        <v>7</v>
      </c>
      <c r="D80" s="47">
        <f>ROUND(B80*C80,2)</f>
        <v>7651</v>
      </c>
      <c r="E80" s="47"/>
    </row>
    <row r="81" spans="1:5" ht="12.75">
      <c r="A81" t="s">
        <v>112</v>
      </c>
      <c r="B81" s="39">
        <f>SUM(L39)</f>
        <v>1125</v>
      </c>
      <c r="C81" s="43">
        <v>5</v>
      </c>
      <c r="D81" s="47">
        <f>ROUND(B81*C81,2)</f>
        <v>5625</v>
      </c>
      <c r="E81" s="47"/>
    </row>
    <row r="82" spans="1:5" ht="12.75">
      <c r="A82" t="s">
        <v>109</v>
      </c>
      <c r="B82" s="39">
        <f>SUM(L39)</f>
        <v>1125</v>
      </c>
      <c r="C82" s="43">
        <v>12</v>
      </c>
      <c r="D82" s="47">
        <f>ROUND(B82*C82,2)</f>
        <v>13500</v>
      </c>
      <c r="E82" s="47"/>
    </row>
    <row r="83" spans="1:5" ht="12.75">
      <c r="A83" t="s">
        <v>116</v>
      </c>
      <c r="B83" s="39">
        <f>SUM(L39)</f>
        <v>1125</v>
      </c>
      <c r="C83" s="43">
        <v>7</v>
      </c>
      <c r="D83" s="47">
        <f>ROUND(B83*C83,2)</f>
        <v>7875</v>
      </c>
      <c r="E83" s="47"/>
    </row>
    <row r="84" spans="1:5" ht="12.75">
      <c r="A84" s="1" t="s">
        <v>117</v>
      </c>
      <c r="B84" s="42">
        <f>SUM(L53)</f>
        <v>1147</v>
      </c>
      <c r="C84" s="44">
        <v>5</v>
      </c>
      <c r="D84" s="57">
        <f>ROUND(B84*C84,2)</f>
        <v>5735</v>
      </c>
      <c r="E84" s="57"/>
    </row>
    <row r="85" spans="2:5" ht="12.75">
      <c r="B85" s="38"/>
      <c r="C85" s="38"/>
      <c r="D85" s="47"/>
      <c r="E85" s="47">
        <f>SUM(D80:D84)</f>
        <v>40386</v>
      </c>
    </row>
    <row r="86" spans="2:5" ht="12.75">
      <c r="B86" s="38"/>
      <c r="C86" s="38"/>
      <c r="D86" s="52" t="s">
        <v>65</v>
      </c>
      <c r="E86" s="47">
        <f>E85-E62</f>
        <v>1038</v>
      </c>
    </row>
  </sheetData>
  <sheetProtection/>
  <mergeCells count="1">
    <mergeCell ref="B5:L5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30" sqref="A30"/>
    </sheetView>
  </sheetViews>
  <sheetFormatPr defaultColWidth="11.00390625" defaultRowHeight="12.75"/>
  <cols>
    <col min="1" max="1" width="17.375" style="0" customWidth="1"/>
  </cols>
  <sheetData>
    <row r="1" spans="1:6" ht="12.75">
      <c r="A1" s="12" t="s">
        <v>74</v>
      </c>
      <c r="E1" s="36"/>
      <c r="F1" s="58" t="s">
        <v>128</v>
      </c>
    </row>
    <row r="5" ht="12.75">
      <c r="A5" s="12" t="s">
        <v>75</v>
      </c>
    </row>
    <row r="8" ht="12.75">
      <c r="A8" s="12" t="s">
        <v>76</v>
      </c>
    </row>
    <row r="9" spans="1:3" ht="12.75">
      <c r="A9" s="1"/>
      <c r="B9" s="11" t="s">
        <v>77</v>
      </c>
      <c r="C9" s="1" t="s">
        <v>78</v>
      </c>
    </row>
    <row r="10" spans="1:3" ht="12.75">
      <c r="A10" t="s">
        <v>0</v>
      </c>
      <c r="B10">
        <v>38</v>
      </c>
      <c r="C10" s="10">
        <v>10</v>
      </c>
    </row>
    <row r="11" spans="1:3" ht="12.75">
      <c r="A11" t="s">
        <v>7</v>
      </c>
      <c r="B11">
        <v>93</v>
      </c>
      <c r="C11" s="10">
        <v>22.5</v>
      </c>
    </row>
    <row r="12" spans="1:3" ht="12.75">
      <c r="A12" t="s">
        <v>12</v>
      </c>
      <c r="B12">
        <v>96</v>
      </c>
      <c r="C12" s="10">
        <v>22.5</v>
      </c>
    </row>
    <row r="13" spans="1:3" ht="12.75">
      <c r="A13" t="s">
        <v>16</v>
      </c>
      <c r="B13">
        <v>40</v>
      </c>
      <c r="C13" s="10">
        <v>10</v>
      </c>
    </row>
    <row r="14" spans="1:3" ht="12.75">
      <c r="A14" t="s">
        <v>17</v>
      </c>
      <c r="B14">
        <v>24</v>
      </c>
      <c r="C14" s="10">
        <v>10</v>
      </c>
    </row>
    <row r="15" spans="1:3" ht="12.75">
      <c r="A15" t="s">
        <v>20</v>
      </c>
      <c r="B15">
        <v>17</v>
      </c>
      <c r="C15" s="10">
        <v>10</v>
      </c>
    </row>
    <row r="16" spans="1:3" ht="12.75">
      <c r="A16" s="1" t="s">
        <v>25</v>
      </c>
      <c r="B16" s="1">
        <v>68</v>
      </c>
      <c r="C16" s="37">
        <v>17.5</v>
      </c>
    </row>
    <row r="17" spans="2:3" ht="12.75">
      <c r="B17">
        <f>SUM(B10:B16)</f>
        <v>376</v>
      </c>
      <c r="C17" s="10">
        <f>SUM(C10:C16)</f>
        <v>102.5</v>
      </c>
    </row>
    <row r="18" spans="1:3" ht="12.75">
      <c r="A18" t="s">
        <v>79</v>
      </c>
      <c r="C18" s="10">
        <f>ROUND(C17/39,2)</f>
        <v>2.63</v>
      </c>
    </row>
    <row r="19" spans="1:3" ht="12.75">
      <c r="A19" t="s">
        <v>80</v>
      </c>
      <c r="C19" s="10">
        <v>24700</v>
      </c>
    </row>
    <row r="20" spans="1:3" ht="12.75">
      <c r="A20" s="38" t="s">
        <v>81</v>
      </c>
      <c r="B20" s="38"/>
      <c r="C20" s="39">
        <f>ROUND(C18*C19,2)</f>
        <v>64961</v>
      </c>
    </row>
    <row r="21" spans="1:3" ht="12.75">
      <c r="A21" s="12"/>
      <c r="C21" s="23"/>
    </row>
    <row r="22" spans="1:3" ht="12.75">
      <c r="A22" s="38" t="s">
        <v>82</v>
      </c>
      <c r="B22" s="38"/>
      <c r="C22" s="39">
        <f>ROUND(C20/B17,2)</f>
        <v>172.77</v>
      </c>
    </row>
    <row r="23" spans="1:3" ht="12.75">
      <c r="A23" s="12" t="s">
        <v>129</v>
      </c>
      <c r="B23" s="38"/>
      <c r="C23" s="23">
        <f>ROUND(C22/12,2)</f>
        <v>14.4</v>
      </c>
    </row>
    <row r="24" spans="1:3" ht="12.75">
      <c r="A24" s="12"/>
      <c r="C24" s="23"/>
    </row>
    <row r="25" spans="1:3" ht="12.75">
      <c r="A25" s="12"/>
      <c r="C25" s="23"/>
    </row>
    <row r="26" spans="1:3" ht="12.75">
      <c r="A26" s="12" t="s">
        <v>83</v>
      </c>
      <c r="C26" s="23"/>
    </row>
    <row r="27" spans="1:3" ht="12.75">
      <c r="A27" t="s">
        <v>84</v>
      </c>
      <c r="C27" s="10">
        <v>2.05</v>
      </c>
    </row>
    <row r="28" spans="1:3" ht="12.75">
      <c r="A28" t="s">
        <v>85</v>
      </c>
      <c r="C28" s="10">
        <f>ROUND(C27*230,2)</f>
        <v>471.5</v>
      </c>
    </row>
    <row r="29" spans="1:3" ht="12.75">
      <c r="A29" s="12" t="s">
        <v>130</v>
      </c>
      <c r="C29" s="23">
        <f>ROUND(C28/12,2)</f>
        <v>39.29</v>
      </c>
    </row>
    <row r="30" ht="12.75">
      <c r="B30" s="10"/>
    </row>
    <row r="31" spans="1:3" ht="12.75">
      <c r="A31" s="12" t="s">
        <v>86</v>
      </c>
      <c r="C31" s="23">
        <f>SUM(C23,C29)</f>
        <v>53.69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2" sqref="E2"/>
    </sheetView>
  </sheetViews>
  <sheetFormatPr defaultColWidth="11.00390625" defaultRowHeight="12.75"/>
  <cols>
    <col min="1" max="1" width="21.625" style="0" customWidth="1"/>
  </cols>
  <sheetData>
    <row r="1" spans="1:5" ht="12.75">
      <c r="A1" s="12" t="s">
        <v>87</v>
      </c>
      <c r="E1" s="59" t="s">
        <v>131</v>
      </c>
    </row>
    <row r="3" ht="12.75">
      <c r="A3" s="40" t="s">
        <v>88</v>
      </c>
    </row>
    <row r="4" spans="1:2" ht="12.75">
      <c r="A4" t="s">
        <v>89</v>
      </c>
      <c r="B4">
        <v>260</v>
      </c>
    </row>
    <row r="5" spans="1:2" ht="12.75">
      <c r="A5" t="s">
        <v>90</v>
      </c>
      <c r="B5">
        <v>-15</v>
      </c>
    </row>
    <row r="6" spans="1:2" ht="12.75">
      <c r="A6" t="s">
        <v>91</v>
      </c>
      <c r="B6">
        <v>-5</v>
      </c>
    </row>
    <row r="7" spans="1:2" ht="12.75">
      <c r="A7" t="s">
        <v>92</v>
      </c>
      <c r="B7">
        <v>-4</v>
      </c>
    </row>
    <row r="8" spans="1:2" ht="12.75">
      <c r="A8" t="s">
        <v>93</v>
      </c>
      <c r="B8">
        <v>-2</v>
      </c>
    </row>
    <row r="9" spans="1:2" ht="12.75">
      <c r="A9" s="1" t="s">
        <v>94</v>
      </c>
      <c r="B9" s="1">
        <v>-4</v>
      </c>
    </row>
    <row r="10" ht="12.75">
      <c r="B10">
        <f>SUM(B4:B9)</f>
        <v>230</v>
      </c>
    </row>
    <row r="12" spans="1:2" ht="12.75">
      <c r="A12" t="s">
        <v>95</v>
      </c>
      <c r="B12" s="10">
        <v>45</v>
      </c>
    </row>
    <row r="13" spans="1:2" ht="12.75">
      <c r="A13" t="s">
        <v>96</v>
      </c>
      <c r="B13" s="10">
        <f>B12*12</f>
        <v>540</v>
      </c>
    </row>
    <row r="14" spans="1:2" ht="12.75">
      <c r="A14" t="s">
        <v>97</v>
      </c>
      <c r="B14" s="23">
        <f>ROUND(B13/B10,2)</f>
        <v>2.35</v>
      </c>
    </row>
    <row r="18" ht="12.75">
      <c r="A18" s="40" t="s">
        <v>55</v>
      </c>
    </row>
    <row r="19" spans="1:2" ht="12.75">
      <c r="A19" t="s">
        <v>98</v>
      </c>
      <c r="B19">
        <v>60</v>
      </c>
    </row>
    <row r="20" spans="1:2" ht="12.75">
      <c r="A20" t="s">
        <v>90</v>
      </c>
      <c r="B20">
        <v>-15</v>
      </c>
    </row>
    <row r="21" spans="1:2" ht="12.75">
      <c r="A21" t="s">
        <v>92</v>
      </c>
      <c r="B21">
        <v>-4</v>
      </c>
    </row>
    <row r="22" spans="1:2" ht="12.75">
      <c r="A22" t="s">
        <v>94</v>
      </c>
      <c r="B22">
        <v>-4</v>
      </c>
    </row>
    <row r="23" spans="1:2" ht="12.75">
      <c r="A23" t="s">
        <v>99</v>
      </c>
      <c r="B23">
        <v>40</v>
      </c>
    </row>
    <row r="24" spans="1:2" ht="12.75">
      <c r="A24" s="1" t="s">
        <v>103</v>
      </c>
      <c r="B24" s="1">
        <v>-1</v>
      </c>
    </row>
    <row r="25" ht="12.75">
      <c r="B25">
        <f>SUM(B19:B24)</f>
        <v>76</v>
      </c>
    </row>
    <row r="26" spans="1:2" ht="12.75">
      <c r="A26" t="s">
        <v>100</v>
      </c>
      <c r="B26" s="10">
        <f>B14</f>
        <v>2.35</v>
      </c>
    </row>
    <row r="27" spans="1:2" ht="12.75">
      <c r="A27" t="s">
        <v>101</v>
      </c>
      <c r="B27" s="10">
        <f>B25*B26</f>
        <v>178.6</v>
      </c>
    </row>
    <row r="28" spans="1:2" ht="12.75">
      <c r="A28" t="s">
        <v>102</v>
      </c>
      <c r="B28" s="39">
        <f>ROUND(B27/12,2)</f>
        <v>14.88</v>
      </c>
    </row>
    <row r="29" ht="12.75">
      <c r="B29" s="39"/>
    </row>
    <row r="30" spans="1:2" ht="12.75">
      <c r="A30" s="12" t="s">
        <v>104</v>
      </c>
      <c r="B30" s="23">
        <v>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brunkhorst</dc:creator>
  <cp:keywords/>
  <dc:description/>
  <cp:lastModifiedBy>Knoche, Monika</cp:lastModifiedBy>
  <cp:lastPrinted>2011-02-10T16:35:14Z</cp:lastPrinted>
  <dcterms:created xsi:type="dcterms:W3CDTF">2011-02-08T09:10:59Z</dcterms:created>
  <dcterms:modified xsi:type="dcterms:W3CDTF">2011-02-18T09:50:37Z</dcterms:modified>
  <cp:category/>
  <cp:version/>
  <cp:contentType/>
  <cp:contentStatus/>
</cp:coreProperties>
</file>